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zošit"/>
  <mc:AlternateContent xmlns:mc="http://schemas.openxmlformats.org/markup-compatibility/2006">
    <mc:Choice Requires="x15">
      <x15ac:absPath xmlns:x15ac="http://schemas.microsoft.com/office/spreadsheetml/2010/11/ac" url="C:\Users\kuzma\Desktop\18.02.2016\Posúdenie_MPRV_SR_01.03.2016\ŽoNFP_samostatná\"/>
    </mc:Choice>
  </mc:AlternateContent>
  <bookViews>
    <workbookView xWindow="0" yWindow="0" windowWidth="20730" windowHeight="11130"/>
  </bookViews>
  <sheets>
    <sheet name="4.1_oblasť_3" sheetId="2" r:id="rId1"/>
    <sheet name="Nezamestanosť" sheetId="1" r:id="rId2"/>
    <sheet name="Zoznam_pozemkov" sheetId="4" r:id="rId3"/>
  </sheets>
  <definedNames>
    <definedName name="MRR">Nezamestanosť!$M$11:$M$82</definedName>
    <definedName name="OSR">Nezamestanosť!$M$2:$M$10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79" i="2" l="1"/>
  <c r="G4" i="4" l="1"/>
  <c r="F4" i="4"/>
  <c r="C4" i="4" l="1"/>
  <c r="M55" i="2"/>
  <c r="B84" i="2" l="1"/>
  <c r="L23" i="2"/>
  <c r="B71" i="2"/>
  <c r="B70" i="2"/>
  <c r="B5" i="1" l="1"/>
  <c r="B4" i="1"/>
  <c r="B86" i="2" l="1"/>
  <c r="B85" i="2"/>
  <c r="B81" i="2" l="1"/>
  <c r="B80" i="2" l="1"/>
  <c r="H1" i="1"/>
  <c r="K12" i="1" l="1"/>
  <c r="L12" i="1" s="1"/>
  <c r="K13" i="1"/>
  <c r="L13" i="1" s="1"/>
  <c r="K14" i="1"/>
  <c r="L14" i="1" s="1"/>
  <c r="K15" i="1"/>
  <c r="L15" i="1" s="1"/>
  <c r="K16" i="1"/>
  <c r="L16" i="1" s="1"/>
  <c r="K17" i="1"/>
  <c r="L17" i="1" s="1"/>
  <c r="K18" i="1"/>
  <c r="L18" i="1" s="1"/>
  <c r="K19" i="1"/>
  <c r="L19" i="1" s="1"/>
  <c r="K20" i="1"/>
  <c r="L20" i="1" s="1"/>
  <c r="K21" i="1"/>
  <c r="L21" i="1" s="1"/>
  <c r="K22" i="1"/>
  <c r="L22" i="1" s="1"/>
  <c r="K23" i="1"/>
  <c r="L23" i="1" s="1"/>
  <c r="K24" i="1"/>
  <c r="L24" i="1" s="1"/>
  <c r="K25" i="1"/>
  <c r="L25" i="1" s="1"/>
  <c r="K26" i="1"/>
  <c r="L26" i="1" s="1"/>
  <c r="K27" i="1"/>
  <c r="L27" i="1" s="1"/>
  <c r="K28" i="1"/>
  <c r="L28" i="1" s="1"/>
  <c r="K29" i="1"/>
  <c r="L29" i="1" s="1"/>
  <c r="K30" i="1"/>
  <c r="L30" i="1" s="1"/>
  <c r="K31" i="1"/>
  <c r="L31" i="1" s="1"/>
  <c r="K32" i="1"/>
  <c r="L32" i="1" s="1"/>
  <c r="K33" i="1"/>
  <c r="L33" i="1" s="1"/>
  <c r="K34" i="1"/>
  <c r="L34" i="1" s="1"/>
  <c r="K35" i="1"/>
  <c r="L35" i="1" s="1"/>
  <c r="K36" i="1"/>
  <c r="L36" i="1" s="1"/>
  <c r="K37" i="1"/>
  <c r="L37" i="1" s="1"/>
  <c r="K38" i="1"/>
  <c r="L38" i="1" s="1"/>
  <c r="K39" i="1"/>
  <c r="L39" i="1" s="1"/>
  <c r="K40" i="1"/>
  <c r="L40" i="1" s="1"/>
  <c r="K11" i="1"/>
  <c r="L11" i="1" s="1"/>
  <c r="N50" i="2"/>
  <c r="B46" i="1" l="1"/>
  <c r="B83" i="2"/>
  <c r="B82" i="2"/>
  <c r="B78" i="2"/>
  <c r="B77" i="2"/>
  <c r="B73" i="2"/>
  <c r="B72" i="2"/>
  <c r="B69" i="2"/>
  <c r="D40" i="1" l="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L57" i="2" l="1"/>
  <c r="K61" i="2" s="1"/>
  <c r="L61" i="2" s="1"/>
  <c r="M61" i="2" s="1"/>
  <c r="M52" i="2"/>
  <c r="M53" i="2" s="1"/>
  <c r="M32" i="2"/>
  <c r="M31" i="2"/>
  <c r="M25" i="2"/>
  <c r="M26" i="2" s="1"/>
  <c r="M27" i="2" s="1"/>
  <c r="I23" i="2"/>
  <c r="B76" i="2" s="1"/>
  <c r="L19" i="2"/>
  <c r="I19" i="2" s="1"/>
  <c r="G40" i="1"/>
  <c r="H40" i="1" s="1"/>
  <c r="E40" i="1"/>
  <c r="F40" i="1" s="1"/>
  <c r="G39" i="1"/>
  <c r="H39" i="1" s="1"/>
  <c r="E39" i="1"/>
  <c r="F39" i="1" s="1"/>
  <c r="G38" i="1"/>
  <c r="H38" i="1" s="1"/>
  <c r="E38" i="1"/>
  <c r="F38" i="1" s="1"/>
  <c r="G37" i="1"/>
  <c r="H37" i="1" s="1"/>
  <c r="E37" i="1"/>
  <c r="F37" i="1" s="1"/>
  <c r="G36" i="1"/>
  <c r="H36" i="1" s="1"/>
  <c r="E36" i="1"/>
  <c r="F36" i="1" s="1"/>
  <c r="G35" i="1"/>
  <c r="H35" i="1" s="1"/>
  <c r="E35" i="1"/>
  <c r="F35" i="1" s="1"/>
  <c r="G34" i="1"/>
  <c r="H34" i="1" s="1"/>
  <c r="E34" i="1"/>
  <c r="F34" i="1" s="1"/>
  <c r="G33" i="1"/>
  <c r="H33" i="1" s="1"/>
  <c r="E33" i="1"/>
  <c r="F33" i="1" s="1"/>
  <c r="G32" i="1"/>
  <c r="H32" i="1" s="1"/>
  <c r="E32" i="1"/>
  <c r="F32" i="1" s="1"/>
  <c r="G31" i="1"/>
  <c r="H31" i="1" s="1"/>
  <c r="E31" i="1"/>
  <c r="F31" i="1" s="1"/>
  <c r="G30" i="1"/>
  <c r="H30" i="1" s="1"/>
  <c r="E30" i="1"/>
  <c r="F30" i="1" s="1"/>
  <c r="G29" i="1"/>
  <c r="H29" i="1" s="1"/>
  <c r="E29" i="1"/>
  <c r="F29" i="1" s="1"/>
  <c r="G28" i="1"/>
  <c r="H28" i="1" s="1"/>
  <c r="E28" i="1"/>
  <c r="F28" i="1" s="1"/>
  <c r="G27" i="1"/>
  <c r="H27" i="1" s="1"/>
  <c r="E27" i="1"/>
  <c r="F27" i="1" s="1"/>
  <c r="G26" i="1"/>
  <c r="H26" i="1" s="1"/>
  <c r="E26" i="1"/>
  <c r="F26" i="1" s="1"/>
  <c r="G25" i="1"/>
  <c r="H25" i="1" s="1"/>
  <c r="E25" i="1"/>
  <c r="F25" i="1" s="1"/>
  <c r="G24" i="1"/>
  <c r="H24" i="1" s="1"/>
  <c r="E24" i="1"/>
  <c r="F24" i="1" s="1"/>
  <c r="G23" i="1"/>
  <c r="H23" i="1" s="1"/>
  <c r="E23" i="1"/>
  <c r="F23" i="1" s="1"/>
  <c r="G22" i="1"/>
  <c r="H22" i="1" s="1"/>
  <c r="E22" i="1"/>
  <c r="F22" i="1" s="1"/>
  <c r="G21" i="1"/>
  <c r="H21" i="1" s="1"/>
  <c r="E21" i="1"/>
  <c r="F21" i="1" s="1"/>
  <c r="G20" i="1"/>
  <c r="H20" i="1" s="1"/>
  <c r="E20" i="1"/>
  <c r="F20" i="1" s="1"/>
  <c r="G19" i="1"/>
  <c r="H19" i="1" s="1"/>
  <c r="E19" i="1"/>
  <c r="F19" i="1" s="1"/>
  <c r="G18" i="1"/>
  <c r="H18" i="1" s="1"/>
  <c r="E18" i="1"/>
  <c r="F18" i="1" s="1"/>
  <c r="G17" i="1"/>
  <c r="H17" i="1" s="1"/>
  <c r="E17" i="1"/>
  <c r="F17" i="1" s="1"/>
  <c r="G16" i="1"/>
  <c r="H16" i="1" s="1"/>
  <c r="E16" i="1"/>
  <c r="F16" i="1" s="1"/>
  <c r="G15" i="1"/>
  <c r="H15" i="1" s="1"/>
  <c r="E15" i="1"/>
  <c r="F15" i="1" s="1"/>
  <c r="G14" i="1"/>
  <c r="H14" i="1" s="1"/>
  <c r="E14" i="1"/>
  <c r="F14" i="1" s="1"/>
  <c r="G13" i="1"/>
  <c r="H13" i="1" s="1"/>
  <c r="E13" i="1"/>
  <c r="F13" i="1" s="1"/>
  <c r="G12" i="1"/>
  <c r="H12" i="1" s="1"/>
  <c r="E12" i="1"/>
  <c r="F12" i="1" s="1"/>
  <c r="I11" i="1"/>
  <c r="G11" i="1"/>
  <c r="H11" i="1" s="1"/>
  <c r="E11" i="1"/>
  <c r="M56" i="2" l="1"/>
  <c r="M54" i="2"/>
  <c r="B75" i="2"/>
  <c r="K59" i="2"/>
  <c r="L59" i="2" s="1"/>
  <c r="M59" i="2" s="1"/>
  <c r="K62" i="2"/>
  <c r="L62" i="2" s="1"/>
  <c r="M62" i="2" s="1"/>
  <c r="K58" i="2"/>
  <c r="L58" i="2" s="1"/>
  <c r="K60" i="2"/>
  <c r="L60" i="2" s="1"/>
  <c r="M60" i="2" s="1"/>
  <c r="M33" i="2"/>
  <c r="I29" i="2" s="1"/>
  <c r="M57" i="2"/>
  <c r="I24" i="2"/>
  <c r="E43" i="1"/>
  <c r="F11" i="1"/>
  <c r="F43" i="1" s="1"/>
  <c r="O58" i="2" l="1"/>
  <c r="O59" i="2"/>
  <c r="M58" i="2"/>
  <c r="N59" i="2" s="1"/>
  <c r="N54" i="2"/>
  <c r="N55" i="2" s="1"/>
  <c r="I50" i="2" s="1"/>
  <c r="F44" i="1"/>
  <c r="E44" i="1" s="1"/>
  <c r="H17" i="2" s="1"/>
  <c r="I16" i="2" s="1"/>
  <c r="B74" i="2" l="1"/>
  <c r="N58" i="2"/>
  <c r="N60" i="2" l="1"/>
  <c r="N61" i="2" s="1"/>
  <c r="N62" i="2" s="1"/>
  <c r="I57" i="2" l="1"/>
  <c r="I63" i="2" l="1"/>
  <c r="B87" i="2" s="1"/>
</calcChain>
</file>

<file path=xl/sharedStrings.xml><?xml version="1.0" encoding="utf-8"?>
<sst xmlns="http://schemas.openxmlformats.org/spreadsheetml/2006/main" count="205" uniqueCount="193">
  <si>
    <t>NEZAMESTANOSŤ</t>
  </si>
  <si>
    <t>Žiadateľ</t>
  </si>
  <si>
    <t>IČO</t>
  </si>
  <si>
    <t>Projekt sa realizuje v okrese/okresoch:</t>
  </si>
  <si>
    <t>skryt</t>
  </si>
  <si>
    <t>P.č.</t>
  </si>
  <si>
    <t>Kraj - okres</t>
  </si>
  <si>
    <t>Okres</t>
  </si>
  <si>
    <t>Nezamestanosť</t>
  </si>
  <si>
    <t>kontrola</t>
  </si>
  <si>
    <t>kontrola1</t>
  </si>
  <si>
    <t>PRIEMER NEZAMESTNANOSŤ</t>
  </si>
  <si>
    <t>Územie</t>
  </si>
  <si>
    <t xml:space="preserve">             priemer</t>
  </si>
  <si>
    <t>BA - Bratislava I</t>
  </si>
  <si>
    <t>BA - Bratislava II</t>
  </si>
  <si>
    <t>BA - Bratislava III</t>
  </si>
  <si>
    <t>BA - Bratislava IV</t>
  </si>
  <si>
    <t>BA - Bratislava V</t>
  </si>
  <si>
    <t>BA - Malacky</t>
  </si>
  <si>
    <t>BA - Pezinok</t>
  </si>
  <si>
    <t>BA - Senec</t>
  </si>
  <si>
    <t>TT - Dunajská Streda</t>
  </si>
  <si>
    <t>TT - Galanta</t>
  </si>
  <si>
    <t>TT - Hlohovec</t>
  </si>
  <si>
    <t>TT - Piešťany</t>
  </si>
  <si>
    <t>TT - Senica</t>
  </si>
  <si>
    <t>TT - Skalica</t>
  </si>
  <si>
    <t>TT - Trnava</t>
  </si>
  <si>
    <t>TN - Bánovce nad Bebravou</t>
  </si>
  <si>
    <t>TN - Ilava</t>
  </si>
  <si>
    <t>TN - Myjava</t>
  </si>
  <si>
    <t>TN - Nové Mesto nad Váhom</t>
  </si>
  <si>
    <t>TN - Partizánske</t>
  </si>
  <si>
    <t>TN - Považská Bystrica</t>
  </si>
  <si>
    <t>TN - Prievidza</t>
  </si>
  <si>
    <t>TN - Púchov</t>
  </si>
  <si>
    <t>TN - Trenčín</t>
  </si>
  <si>
    <t>NR - Komárno</t>
  </si>
  <si>
    <t>NR - Levice</t>
  </si>
  <si>
    <t>NR - Nitra</t>
  </si>
  <si>
    <t>NR - Nové Zámky</t>
  </si>
  <si>
    <t>NR - Šaľa</t>
  </si>
  <si>
    <t>NR - Topoľčany</t>
  </si>
  <si>
    <t>NR - Zlaté Moravce</t>
  </si>
  <si>
    <t>ZA - Bytča</t>
  </si>
  <si>
    <t>ZA - Čadca</t>
  </si>
  <si>
    <t>ZA - Dolný Kubín</t>
  </si>
  <si>
    <t>ZA - Kysucké Nové Mesto</t>
  </si>
  <si>
    <t>ZA - Liptovský Mikuláš</t>
  </si>
  <si>
    <t>ZA - Martin</t>
  </si>
  <si>
    <t>ZA - Námestovo</t>
  </si>
  <si>
    <t>ZA - Ružomberok</t>
  </si>
  <si>
    <t>ZA - Turčianske Teplice</t>
  </si>
  <si>
    <t>ZA - Tvrdošín</t>
  </si>
  <si>
    <t>ZA - Žilina</t>
  </si>
  <si>
    <t>BB - Banská Bystrica</t>
  </si>
  <si>
    <t>BB - Banská Štiavnica</t>
  </si>
  <si>
    <t>BB - Brezno</t>
  </si>
  <si>
    <t>BB - Detva</t>
  </si>
  <si>
    <t>BB - Krupina</t>
  </si>
  <si>
    <t>BB - Lučenec</t>
  </si>
  <si>
    <t>BB - Poltár</t>
  </si>
  <si>
    <t>BB - Revúca</t>
  </si>
  <si>
    <r>
      <rPr>
        <b/>
        <sz val="9"/>
        <rFont val="Arial"/>
        <family val="2"/>
        <charset val="238"/>
      </rPr>
      <t xml:space="preserve">BB - </t>
    </r>
    <r>
      <rPr>
        <sz val="9"/>
        <rFont val="Arial"/>
        <family val="2"/>
        <charset val="238"/>
      </rPr>
      <t>Rimavská Sobota</t>
    </r>
  </si>
  <si>
    <t>BB - Veľký Krtíš</t>
  </si>
  <si>
    <t>BB - Zvolen</t>
  </si>
  <si>
    <t>BB - Žarnovica</t>
  </si>
  <si>
    <t>BB - Žiar nad Hronom</t>
  </si>
  <si>
    <t>PR - Bardejov</t>
  </si>
  <si>
    <t>PR - Humenné</t>
  </si>
  <si>
    <t>PR - Kežmarok</t>
  </si>
  <si>
    <t>PR - Levoča</t>
  </si>
  <si>
    <t>PR - Medzilaborce</t>
  </si>
  <si>
    <t>PR - Poprad</t>
  </si>
  <si>
    <t>PR - Prešov</t>
  </si>
  <si>
    <t>PR - Sabinov</t>
  </si>
  <si>
    <t>PR - Snina</t>
  </si>
  <si>
    <t>PR - Stará Ľubovňa</t>
  </si>
  <si>
    <t>PR - Stropkov</t>
  </si>
  <si>
    <t>PR - Svidník</t>
  </si>
  <si>
    <t>PR - Vranov nad Topľou</t>
  </si>
  <si>
    <t>KE - Gelnica</t>
  </si>
  <si>
    <t>KE - Košice I</t>
  </si>
  <si>
    <t>KE - Košice II</t>
  </si>
  <si>
    <t>KE - Košice III</t>
  </si>
  <si>
    <t>KE - Košice IV</t>
  </si>
  <si>
    <t>KE - Košice - okolie</t>
  </si>
  <si>
    <t>KE - Michalovce</t>
  </si>
  <si>
    <t>KE - Rožňava</t>
  </si>
  <si>
    <t>KE - Sobrance</t>
  </si>
  <si>
    <t>KE - Spišská Nová Ves</t>
  </si>
  <si>
    <t>KE - Trebišov</t>
  </si>
  <si>
    <t>Výška OV</t>
  </si>
  <si>
    <t>Požadovaný NFP</t>
  </si>
  <si>
    <t>Miesto realizácie</t>
  </si>
  <si>
    <t>Projekt sa realizuje v okrese s mierou  evidovanej nezamestnanosti k 31. 12. predchádzajúceho roka:</t>
  </si>
  <si>
    <t>– do 15 % vrátane</t>
  </si>
  <si>
    <t>– nad 15 %</t>
  </si>
  <si>
    <t>Body</t>
  </si>
  <si>
    <t>Poznámka</t>
  </si>
  <si>
    <t>počet bodov</t>
  </si>
  <si>
    <t>Evidovaná miera nezamestnanosti v %</t>
  </si>
  <si>
    <t>Žiadateľ spĺňa aspoň jedno kritérium  ekonomickej životaschopnosti</t>
  </si>
  <si>
    <t>Žiadateľ spĺňa obidve kritériá ekonomickej životaschopnosti</t>
  </si>
  <si>
    <t>Žiadateľ nespĺňa ani jedno kritérum ekonomickej životaschopnosti</t>
  </si>
  <si>
    <t>V prípade, ak sa projekt realizuje vo viacerých okresoch, body sa pridelia na základe nezamestnanosti vypočítanej aritmetickým priemerom z údajov nezamestnanosti všetkých okresov, kde sa projekt realizuje. Maximálny počet bodov je 8</t>
  </si>
  <si>
    <t>a) viac ako 1800 EUR/ha vrátane</t>
  </si>
  <si>
    <t>b) viac ako 1400 EUR/ha  vrátane a menej ako 1800 EUR/ha</t>
  </si>
  <si>
    <t>c) viac ako 800 EUR/ha vrátane a menej ako 1400 EUR/ha</t>
  </si>
  <si>
    <t>d) menej ako 800 EUR/ha</t>
  </si>
  <si>
    <t>1.</t>
  </si>
  <si>
    <t>2.</t>
  </si>
  <si>
    <t>3.</t>
  </si>
  <si>
    <t>4.</t>
  </si>
  <si>
    <t>Kritérium</t>
  </si>
  <si>
    <t>Deklarované oprávnené výdavky žiadateľom  v súvislosti s projektom sú:</t>
  </si>
  <si>
    <t>a) max. vo výške 70 tis. EUR vrátane</t>
  </si>
  <si>
    <t>b) max. vo výške 100 tis. EUR vrátane</t>
  </si>
  <si>
    <t>c) max. vo výške 120 tis. EUR vrátane</t>
  </si>
  <si>
    <t>d) nad 120 tis. EUR</t>
  </si>
  <si>
    <t>a) max. vo výške 200 tis. EUR vrátane</t>
  </si>
  <si>
    <t>b) max. vo výške 300 tis. EUR vrátane</t>
  </si>
  <si>
    <t>c) max. vo výške 350 tis. EUR vrátane</t>
  </si>
  <si>
    <t>d) nad 350 tis. EUR</t>
  </si>
  <si>
    <t>a) max. vo výške 250 tis. EUR vrátane</t>
  </si>
  <si>
    <t>c) max. vo výške 400 tis. EUR vrátane</t>
  </si>
  <si>
    <t>d) nad 400 tis. EUR</t>
  </si>
  <si>
    <t>D) Pri žiadateľoch, ktorí realizujú projekt ako kolektívnu investíciu minimálne troch účastníkov personálne alebo majetkovo neprepojených spolu:</t>
  </si>
  <si>
    <t>a) max. vo výške 300 tis. EUR vrátane</t>
  </si>
  <si>
    <t>b) max. vo výške 400 tis. EUR vrátane</t>
  </si>
  <si>
    <t>c) max. vo výške 450 tis. EUR vrátane</t>
  </si>
  <si>
    <t>d) nad 450 tis. EUR</t>
  </si>
  <si>
    <t>Žiadateľ sa zaviaže, že súhlasí s nižšou intenzitou pomoci ako maximálna intenzita pomoci deklarovaná vo výzve nasledovne:</t>
  </si>
  <si>
    <t xml:space="preserve">V prípade uplatnenia základnej intenzity: </t>
  </si>
  <si>
    <t>a) intenzita pomoci nižšia  o 5%</t>
  </si>
  <si>
    <t>b) intenzita pomoci nižšia  o 10 %</t>
  </si>
  <si>
    <t>V prípade uplatnenia zvýšenej intenzity</t>
  </si>
  <si>
    <t>a) intenzita pomoci nižšia  o 20%</t>
  </si>
  <si>
    <t>b) intenzita pomoci nižšia  o 30 %</t>
  </si>
  <si>
    <t>Projekt je zameraný hlavne na :</t>
  </si>
  <si>
    <t>d) výstavbu resp. kúpu  nových zariadení na kvapkovú resp. jej ekvivalentnú  závlahu</t>
  </si>
  <si>
    <t>e) ostatné aktivity súvisiace so zavlažovaním nezaradené v predchádzajúcich bodoch</t>
  </si>
  <si>
    <t>5.</t>
  </si>
  <si>
    <t>6.</t>
  </si>
  <si>
    <t>7.</t>
  </si>
  <si>
    <t>prepočet na Ha</t>
  </si>
  <si>
    <t>menej rozvinuté regiony</t>
  </si>
  <si>
    <t>ine regiony</t>
  </si>
  <si>
    <t>zakladne %</t>
  </si>
  <si>
    <t>zvysene %</t>
  </si>
  <si>
    <t>miesto realizácie</t>
  </si>
  <si>
    <t>Uplatnenie zvýšenej intenzity</t>
  </si>
  <si>
    <t>intenzita</t>
  </si>
  <si>
    <t>požadované %</t>
  </si>
  <si>
    <t>požadované %1</t>
  </si>
  <si>
    <t>Spolu</t>
  </si>
  <si>
    <t>Súčet bodov</t>
  </si>
  <si>
    <t>Kontrola vyplnenia</t>
  </si>
  <si>
    <t>BODOVACIE KRITÉRIÁ</t>
  </si>
  <si>
    <t>Zavlažovanie</t>
  </si>
  <si>
    <t>Kolektívna investícia</t>
  </si>
  <si>
    <t>Počet účastníkov</t>
  </si>
  <si>
    <t>Žiadateľ si deklaruje oprávnené náklady  na jeden ha zavlažiteľnej plochy ( len ktorá je predmetom projektu ) vo výške:</t>
  </si>
  <si>
    <r>
      <t xml:space="preserve">Výmera zavlažiteľnej plochy </t>
    </r>
    <r>
      <rPr>
        <b/>
        <sz val="10"/>
        <color rgb="FFFF0000"/>
        <rFont val="Arial"/>
        <family val="2"/>
        <charset val="238"/>
      </rPr>
      <t>projektom</t>
    </r>
    <r>
      <rPr>
        <b/>
        <sz val="10"/>
        <color theme="1"/>
        <rFont val="Arial"/>
        <family val="2"/>
        <charset val="238"/>
      </rPr>
      <t xml:space="preserve"> v ha</t>
    </r>
  </si>
  <si>
    <t>A) Pri žiadateľoch so zavlažiteľnou plochou poľnohospodárskej pôdy na menej ako  50 ha vrátane</t>
  </si>
  <si>
    <t>B) Pri žiadateľoch so zavlažiteľnou plochou poľnohospodárskej pôdy viac ako 50 ha a  menej ako  1000 ha vrátane</t>
  </si>
  <si>
    <t>C) Pri žiadateľoch so zavlažiteľnou plochou poľnohospodárskej pôdy viac ako  1000 ha vrátane</t>
  </si>
  <si>
    <t>Oprávnené náklady na ha zavlažiteľnej plochy</t>
  </si>
  <si>
    <t>Celková výmera zavlažiteľnej plochy v ha</t>
  </si>
  <si>
    <t>Oprávnené výdavky</t>
  </si>
  <si>
    <t>Tabuľka č. 5</t>
  </si>
  <si>
    <t>Tabuľka č. 6</t>
  </si>
  <si>
    <t xml:space="preserve">Na zaradenie do jednej z kategórie a) až d) je nutné aby minimálne 90 % deklarovaných  výdavkov projektu spadalo do jednej z týchto kategórii. Ak sa 90 % dosiahne viacerými kategóriami a) až d), žiadateľ si uvedie vážený aritmetický priemer.
Inak  sa započíta do kategórie e) ( napr. len vybudovanie studní  alebo kúpa len samostatných koncových zariadení .
Úsporu vody v prípade a) deklaruje žiadateľ výpočtom potvrdeným projektantom.
Maximálny počet bodov je 32.
</t>
  </si>
  <si>
    <t>Žiadateľ bol založený alebo vznikol po 1.1.2015, nemá ukončený žiadny celý rok činnosti a preto nevie preukázať ekonomickú životaschopnosť</t>
  </si>
  <si>
    <t xml:space="preserve">Posúdenie životaschopnosti platí aspoň za jeden rok z rokov 2013, 2014 alebo 2015. Spôsob uplatňovania bude stanovený  vo výzve.
Maximálny počet bodov je 6
</t>
  </si>
  <si>
    <t>Žiadateľ v žiadosti deklaruje súhlas so znížením intenzity pomoci ak má o to záujem a na základe toho si prizná body. Presný spôsob výpočtu a uplatnenia zníženia intenzity pomoci prostredníctvom zníženia výšky podpory bude určený vo výzve. Zvýšená intenzita sa berie intenzita pri uplatnení zvýšenej intenzity pri ekologickom poľnohospodárstve.
Maximálny počet bodov je 8.</t>
  </si>
  <si>
    <t>Žiadateľ obhospodaroval minimálne 50 % pôdy v zraniteľných oblastiach</t>
  </si>
  <si>
    <t>Žiadateľ ktorý hospodári v zraniteľných oblastiach v zmysle zákona 136/2000 Z. z. v znení 394/2015 zákona o hnojivách. Maximálny počet bodov je 5</t>
  </si>
  <si>
    <t>Zavlažiteľná plocha je plocha, ktorú môže farmár na zavlažovanie potenciálne využiť celú alebo len jej časť a celú túto plochu vlastní alebo má uzatvorenú nájomnú zmluvu. Maximálny počet bodov je 14</t>
  </si>
  <si>
    <t>Zavlažiteľná plocha je plocha, ktorú môže farmár na zavlažovanie potenciálne využiť celú alebo len jej časť a celú túto plochu vlastní alebo má uzatvorenú nájomnú zmluvu.
Výmera zavlažiteľnej poľnohospodárskej  pôdy sa bude brať na základe potvrdenia správcu závlah vo vlastníctve štátu podľa roku 2015. V prípade závlahy napojenej na vlastnú studňu resp. napojenú na tok (mimo zariadení Hydromeliorácii š.p. a SPU v Nitre) deklaruje veľkosť plochy projektom. Majetkové alebo personálne prepojenie sa skúma od 1.1. roku predchádzajúcemu vyhlásenia výzvy.
Maximálny počet bodov je 27.</t>
  </si>
  <si>
    <t>a) kolektívnu investíciu minimálne 3 personálne a majetkovo  neprepojených účastníkov spojenú s rekonštrukciou alebo modernizáciou existujúcich zavlažovacích zariadení prenajatých, odkúpených alebo prevzatých od správcu závlah vo vlastníctve štátu  vrátane koncových zariadení alebo nových zavlažovacích zariadení vrátane koncových zariadení  pričom je vypočítaná predpokladaná úspora vody po zrealizovaní investície viac ako 10 % vrátane</t>
  </si>
  <si>
    <t>b) kolektívnu investíciu minimálne 3 personálne a majetkovo  neprepojených účastníkov spojenú s rekonštrukciou alebo modernizáciou existujúcich zavlažovacích zariadení prenajatých, odkúpených alebo prevzatých od správcu závlah vo vlastníctve štátu vrátane koncových zariadení alebo nových zavlažovacích zariadení vrátane koncových zariadení ( ak nie je úspora vody viac ako 10 %)</t>
  </si>
  <si>
    <t>c) rekonštrukciu alebo modernizáciu  existujúcich zavlažovacích zariadení prenajatých, odkúpených alebo prevzatých od správcu závlah vo vlastníctve štátu   vrátane koncových zariadení</t>
  </si>
  <si>
    <t>Percento</t>
  </si>
  <si>
    <t>IČO partnera</t>
  </si>
  <si>
    <t>Štvorec</t>
  </si>
  <si>
    <t>Kód dielu</t>
  </si>
  <si>
    <t>Výmera dielu (ha/ár)</t>
  </si>
  <si>
    <t>Užívaná výmera dielu (ha/ár)</t>
  </si>
  <si>
    <t>Užívaná výmera v type NDIR  (ha/ár)</t>
  </si>
  <si>
    <t>Tabuľka č. 16</t>
  </si>
  <si>
    <t>Zoznam užívaných poľnohospodárskych pozemkov v type NDIR</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</si>
</sst>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b/>
      <sz val="10"/>
      <color theme="1"/>
      <name val="Arial"/>
      <family val="2"/>
      <charset val="238"/>
    </font>
    <font>
      <b/>
      <sz val="9"/>
      <color theme="1"/>
      <name val="Arial"/>
      <family val="2"/>
      <charset val="238"/>
    </font>
    <font>
      <b/>
      <sz val="10"/>
      <color theme="1"/>
      <name val="Arial Narrow"/>
      <family val="2"/>
      <charset val="238"/>
    </font>
    <font>
      <sz val="10"/>
      <color theme="1"/>
      <name val="Arial Narrow"/>
      <family val="2"/>
      <charset val="238"/>
    </font>
    <font>
      <sz val="9"/>
      <name val="Arial"/>
      <family val="2"/>
      <charset val="238"/>
    </font>
    <font>
      <b/>
      <sz val="9"/>
      <name val="Arial"/>
      <family val="2"/>
      <charset val="238"/>
    </font>
    <font>
      <b/>
      <sz val="10"/>
      <name val="Arial Narrow"/>
      <family val="2"/>
      <charset val="238"/>
    </font>
    <font>
      <sz val="11"/>
      <color theme="1"/>
      <name val="Arial"/>
      <family val="2"/>
      <charset val="238"/>
    </font>
    <font>
      <b/>
      <sz val="10"/>
      <color rgb="FFFF0000"/>
      <name val="Arial"/>
      <family val="2"/>
      <charset val="238"/>
    </font>
    <font>
      <sz val="8"/>
      <color rgb="FF000000"/>
      <name val="Segoe UI"/>
      <family val="2"/>
      <charset val="238"/>
    </font>
    <font>
      <b/>
      <sz val="10"/>
      <name val="Arial"/>
      <family val="2"/>
      <charset val="238"/>
    </font>
    <font>
      <sz val="10"/>
      <name val="Arial"/>
      <family val="2"/>
      <charset val="238"/>
    </font>
    <font>
      <sz val="9"/>
      <color theme="1"/>
      <name val="Arial"/>
      <family val="2"/>
      <charset val="238"/>
    </font>
  </fonts>
  <fills count="11">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4" tint="0.39997558519241921"/>
        <bgColor indexed="64"/>
      </patternFill>
    </fill>
    <fill>
      <patternFill patternType="solid">
        <fgColor rgb="FF95B3D7"/>
        <bgColor indexed="64"/>
      </patternFill>
    </fill>
    <fill>
      <patternFill patternType="solid">
        <fgColor rgb="FFFFC000"/>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166">
    <xf numFmtId="0" fontId="0" fillId="0" borderId="0" xfId="0"/>
    <xf numFmtId="0" fontId="11" fillId="0" borderId="0" xfId="0" applyFont="1"/>
    <xf numFmtId="0" fontId="0" fillId="2" borderId="0" xfId="0" applyFill="1" applyAlignment="1">
      <alignment horizontal="center" vertical="center"/>
    </xf>
    <xf numFmtId="0" fontId="12" fillId="0" borderId="1" xfId="0" applyFont="1" applyBorder="1" applyAlignment="1">
      <alignment horizontal="center" vertical="center"/>
    </xf>
    <xf numFmtId="0" fontId="13" fillId="0" borderId="1" xfId="0" applyFont="1" applyBorder="1" applyAlignment="1">
      <alignment vertical="center"/>
    </xf>
    <xf numFmtId="0" fontId="13" fillId="0" borderId="1" xfId="0" applyFont="1" applyBorder="1" applyAlignment="1">
      <alignment horizontal="center" vertical="center"/>
    </xf>
    <xf numFmtId="0" fontId="0" fillId="2" borderId="0" xfId="0" applyFill="1"/>
    <xf numFmtId="4" fontId="13" fillId="2" borderId="0" xfId="0" applyNumberFormat="1" applyFont="1" applyFill="1"/>
    <xf numFmtId="0" fontId="13" fillId="2" borderId="0" xfId="0" applyFont="1" applyFill="1"/>
    <xf numFmtId="0" fontId="13" fillId="0" borderId="0" xfId="0" applyFont="1"/>
    <xf numFmtId="0" fontId="14" fillId="3" borderId="0" xfId="0" applyFont="1" applyFill="1" applyBorder="1" applyAlignment="1" applyProtection="1">
      <alignment vertical="center"/>
      <protection locked="0" hidden="1"/>
    </xf>
    <xf numFmtId="0" fontId="14" fillId="0" borderId="0" xfId="0" applyFont="1" applyBorder="1" applyAlignment="1" applyProtection="1">
      <alignment vertical="center"/>
      <protection locked="0" hidden="1"/>
    </xf>
    <xf numFmtId="0" fontId="14" fillId="0" borderId="0" xfId="0" applyFont="1" applyBorder="1" applyAlignment="1" applyProtection="1">
      <alignment horizontal="center" vertical="center"/>
      <protection locked="0" hidden="1"/>
    </xf>
    <xf numFmtId="0" fontId="10" fillId="0" borderId="1" xfId="0" applyFont="1" applyBorder="1" applyAlignment="1">
      <alignment horizontal="center" vertical="center"/>
    </xf>
    <xf numFmtId="0" fontId="10" fillId="0" borderId="6" xfId="0" applyFont="1" applyBorder="1" applyAlignment="1">
      <alignment horizontal="center" vertical="center"/>
    </xf>
    <xf numFmtId="0" fontId="9" fillId="0" borderId="6" xfId="0" applyFont="1" applyBorder="1" applyAlignment="1">
      <alignment horizontal="center" vertical="center"/>
    </xf>
    <xf numFmtId="0" fontId="16" fillId="4" borderId="1"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xf>
    <xf numFmtId="0" fontId="9" fillId="0" borderId="15" xfId="0" applyFont="1" applyBorder="1" applyAlignment="1">
      <alignment horizontal="center" vertical="center"/>
    </xf>
    <xf numFmtId="3" fontId="10" fillId="0" borderId="15" xfId="0" applyNumberFormat="1" applyFont="1" applyFill="1" applyBorder="1" applyAlignment="1" applyProtection="1">
      <alignment horizontal="center" vertical="center"/>
      <protection hidden="1"/>
    </xf>
    <xf numFmtId="0" fontId="9" fillId="0" borderId="2" xfId="0" applyFont="1" applyBorder="1"/>
    <xf numFmtId="0" fontId="9" fillId="0" borderId="2" xfId="0" applyNumberFormat="1" applyFont="1" applyBorder="1" applyAlignment="1">
      <alignment horizontal="center" vertical="center"/>
    </xf>
    <xf numFmtId="0" fontId="9" fillId="0" borderId="6" xfId="0" applyFont="1" applyBorder="1" applyAlignment="1">
      <alignment vertical="center" wrapText="1"/>
    </xf>
    <xf numFmtId="0" fontId="9" fillId="0" borderId="2" xfId="0" applyFont="1" applyBorder="1" applyAlignment="1">
      <alignment vertical="center" wrapText="1"/>
    </xf>
    <xf numFmtId="0" fontId="9" fillId="0" borderId="15" xfId="0" applyFont="1" applyBorder="1" applyAlignment="1">
      <alignment vertical="center" wrapText="1"/>
    </xf>
    <xf numFmtId="4" fontId="10" fillId="0" borderId="1" xfId="0" applyNumberFormat="1" applyFont="1" applyFill="1" applyBorder="1" applyAlignment="1" applyProtection="1">
      <alignment vertical="center"/>
      <protection locked="0"/>
    </xf>
    <xf numFmtId="0" fontId="10" fillId="5" borderId="1" xfId="0" applyFont="1" applyFill="1" applyBorder="1" applyAlignment="1">
      <alignment horizontal="center" vertical="center"/>
    </xf>
    <xf numFmtId="4" fontId="10" fillId="5" borderId="1" xfId="0" applyNumberFormat="1" applyFont="1" applyFill="1" applyBorder="1" applyAlignment="1" applyProtection="1">
      <alignment horizontal="center" vertical="center"/>
      <protection hidden="1"/>
    </xf>
    <xf numFmtId="0" fontId="10" fillId="0" borderId="1" xfId="0" applyFont="1" applyBorder="1" applyAlignment="1">
      <alignment wrapText="1"/>
    </xf>
    <xf numFmtId="0" fontId="10" fillId="0" borderId="1" xfId="0" applyFont="1" applyFill="1" applyBorder="1" applyAlignment="1">
      <alignment wrapText="1"/>
    </xf>
    <xf numFmtId="0" fontId="9" fillId="0" borderId="6" xfId="0" applyFont="1" applyFill="1" applyBorder="1" applyAlignment="1">
      <alignment vertical="center"/>
    </xf>
    <xf numFmtId="0" fontId="9" fillId="0" borderId="2" xfId="0" applyFont="1" applyFill="1" applyBorder="1" applyAlignment="1">
      <alignment vertical="center"/>
    </xf>
    <xf numFmtId="0" fontId="9" fillId="0" borderId="15" xfId="0" applyFont="1" applyFill="1" applyBorder="1" applyAlignment="1">
      <alignment vertical="center"/>
    </xf>
    <xf numFmtId="0" fontId="17" fillId="0" borderId="1" xfId="0" applyFont="1" applyBorder="1"/>
    <xf numFmtId="0" fontId="9" fillId="0" borderId="1" xfId="0" applyFont="1" applyBorder="1" applyAlignment="1">
      <alignment vertical="center"/>
    </xf>
    <xf numFmtId="0" fontId="9" fillId="0" borderId="1" xfId="0" applyFont="1" applyBorder="1" applyAlignment="1" applyProtection="1">
      <alignment vertical="center"/>
      <protection hidden="1"/>
    </xf>
    <xf numFmtId="0" fontId="10" fillId="0" borderId="1" xfId="0" applyFont="1" applyBorder="1" applyAlignment="1" applyProtection="1">
      <alignment horizontal="center" vertical="center"/>
      <protection hidden="1"/>
    </xf>
    <xf numFmtId="0" fontId="10" fillId="0" borderId="0" xfId="0" applyFont="1" applyAlignment="1">
      <alignment vertical="center"/>
    </xf>
    <xf numFmtId="0" fontId="17" fillId="0" borderId="0" xfId="0" applyFont="1"/>
    <xf numFmtId="2" fontId="10" fillId="0" borderId="0" xfId="0" applyNumberFormat="1" applyFont="1" applyAlignment="1">
      <alignment vertical="center"/>
    </xf>
    <xf numFmtId="0" fontId="9" fillId="6" borderId="0" xfId="0" applyFont="1" applyFill="1" applyAlignment="1" applyProtection="1">
      <alignment horizontal="center" vertical="center"/>
      <protection locked="0" hidden="1"/>
    </xf>
    <xf numFmtId="0" fontId="9" fillId="6" borderId="0" xfId="0" applyFont="1" applyFill="1" applyAlignment="1" applyProtection="1">
      <alignment horizontal="center" vertical="center"/>
      <protection locked="0"/>
    </xf>
    <xf numFmtId="4" fontId="9" fillId="6" borderId="0" xfId="0" applyNumberFormat="1" applyFont="1" applyFill="1" applyAlignment="1" applyProtection="1">
      <alignment horizontal="center" vertical="center"/>
      <protection locked="0" hidden="1"/>
    </xf>
    <xf numFmtId="0" fontId="9" fillId="7" borderId="0" xfId="0" applyFont="1" applyFill="1" applyAlignment="1" applyProtection="1">
      <alignment horizontal="center" vertical="center"/>
      <protection locked="0" hidden="1"/>
    </xf>
    <xf numFmtId="0" fontId="9" fillId="8" borderId="0" xfId="0" applyFont="1" applyFill="1" applyAlignment="1" applyProtection="1">
      <alignment horizontal="center" vertical="center"/>
      <protection locked="0" hidden="1"/>
    </xf>
    <xf numFmtId="10" fontId="9" fillId="0" borderId="0" xfId="0" applyNumberFormat="1" applyFont="1" applyAlignment="1" applyProtection="1">
      <alignment horizontal="center" vertical="center"/>
      <protection locked="0" hidden="1"/>
    </xf>
    <xf numFmtId="0" fontId="9" fillId="0" borderId="1" xfId="0" applyFont="1" applyBorder="1" applyAlignment="1" applyProtection="1">
      <alignment vertical="center"/>
      <protection locked="0"/>
    </xf>
    <xf numFmtId="0" fontId="10" fillId="0" borderId="1" xfId="0" applyFont="1" applyFill="1" applyBorder="1" applyAlignment="1">
      <alignment vertical="center" wrapText="1"/>
    </xf>
    <xf numFmtId="10" fontId="9" fillId="6" borderId="0" xfId="0" applyNumberFormat="1" applyFont="1" applyFill="1" applyAlignment="1" applyProtection="1">
      <alignment horizontal="center" vertical="center"/>
      <protection locked="0" hidden="1"/>
    </xf>
    <xf numFmtId="4" fontId="9" fillId="0" borderId="1" xfId="0" applyNumberFormat="1" applyFont="1" applyBorder="1" applyAlignment="1" applyProtection="1">
      <alignment vertical="center"/>
      <protection locked="0"/>
    </xf>
    <xf numFmtId="0" fontId="8" fillId="0" borderId="15" xfId="0" applyNumberFormat="1" applyFont="1" applyFill="1" applyBorder="1" applyAlignment="1" applyProtection="1">
      <alignment vertical="center"/>
      <protection hidden="1"/>
    </xf>
    <xf numFmtId="0" fontId="8" fillId="0" borderId="12" xfId="0" applyNumberFormat="1" applyFont="1" applyFill="1" applyBorder="1" applyAlignment="1" applyProtection="1">
      <alignment vertical="center"/>
      <protection hidden="1"/>
    </xf>
    <xf numFmtId="0" fontId="8" fillId="0" borderId="0" xfId="0" applyNumberFormat="1" applyFont="1" applyFill="1" applyBorder="1" applyAlignment="1" applyProtection="1">
      <alignment vertical="center"/>
      <protection hidden="1"/>
    </xf>
    <xf numFmtId="0" fontId="7" fillId="0" borderId="0" xfId="0" applyFont="1" applyAlignment="1">
      <alignment horizontal="center" vertical="center"/>
    </xf>
    <xf numFmtId="0" fontId="7" fillId="3" borderId="0" xfId="0" applyFont="1" applyFill="1" applyAlignment="1">
      <alignment horizontal="center" vertical="center"/>
    </xf>
    <xf numFmtId="4" fontId="6" fillId="0" borderId="0" xfId="0" applyNumberFormat="1" applyFont="1" applyAlignment="1">
      <alignment horizontal="center" vertical="center"/>
    </xf>
    <xf numFmtId="0" fontId="0" fillId="0" borderId="1" xfId="0" applyBorder="1"/>
    <xf numFmtId="0" fontId="10" fillId="0" borderId="0" xfId="0" applyFont="1" applyFill="1" applyBorder="1" applyAlignment="1">
      <alignment vertical="center" wrapText="1"/>
    </xf>
    <xf numFmtId="3" fontId="0" fillId="0" borderId="0" xfId="0" applyNumberFormat="1" applyBorder="1"/>
    <xf numFmtId="0" fontId="5" fillId="0" borderId="15" xfId="0" applyFont="1" applyBorder="1" applyAlignment="1" applyProtection="1">
      <alignment horizontal="left" vertical="center"/>
      <protection locked="0"/>
    </xf>
    <xf numFmtId="0" fontId="10" fillId="0" borderId="1" xfId="0" applyFont="1" applyBorder="1" applyAlignment="1">
      <alignment vertical="center" wrapText="1"/>
    </xf>
    <xf numFmtId="3" fontId="5" fillId="0" borderId="1" xfId="0" applyNumberFormat="1" applyFont="1" applyBorder="1" applyAlignment="1" applyProtection="1">
      <alignment horizontal="center" vertical="center"/>
      <protection locked="0"/>
    </xf>
    <xf numFmtId="0" fontId="8" fillId="0" borderId="15" xfId="0" applyNumberFormat="1" applyFont="1" applyFill="1" applyBorder="1" applyAlignment="1" applyProtection="1">
      <alignment horizontal="left" vertical="center"/>
      <protection hidden="1"/>
    </xf>
    <xf numFmtId="0" fontId="10" fillId="0" borderId="0" xfId="0" applyFont="1"/>
    <xf numFmtId="0" fontId="0" fillId="0" borderId="0" xfId="0" applyAlignment="1">
      <alignment vertical="center"/>
    </xf>
    <xf numFmtId="0" fontId="11" fillId="0" borderId="0" xfId="0" applyFont="1" applyFill="1" applyAlignment="1">
      <alignment vertical="center"/>
    </xf>
    <xf numFmtId="4" fontId="10" fillId="0" borderId="1" xfId="0" applyNumberFormat="1" applyFont="1" applyFill="1" applyBorder="1" applyAlignment="1" applyProtection="1">
      <alignment vertical="center"/>
    </xf>
    <xf numFmtId="0" fontId="2" fillId="0" borderId="15" xfId="0" applyFont="1" applyFill="1" applyBorder="1" applyAlignment="1">
      <alignment horizontal="left" vertical="center" wrapText="1"/>
    </xf>
    <xf numFmtId="0" fontId="1" fillId="0" borderId="0" xfId="1"/>
    <xf numFmtId="0" fontId="1" fillId="0" borderId="0" xfId="1" applyAlignment="1">
      <alignment horizontal="center" vertical="center"/>
    </xf>
    <xf numFmtId="0" fontId="10" fillId="9" borderId="1" xfId="1" applyFont="1" applyFill="1" applyBorder="1" applyAlignment="1">
      <alignment horizontal="center" vertical="center"/>
    </xf>
    <xf numFmtId="10" fontId="10" fillId="9" borderId="1" xfId="1" applyNumberFormat="1" applyFont="1" applyFill="1" applyBorder="1" applyAlignment="1" applyProtection="1">
      <alignment horizontal="center" vertical="center"/>
      <protection hidden="1"/>
    </xf>
    <xf numFmtId="4" fontId="10" fillId="9" borderId="1" xfId="1" applyNumberFormat="1" applyFont="1" applyFill="1" applyBorder="1" applyAlignment="1" applyProtection="1">
      <alignment vertical="center"/>
      <protection hidden="1"/>
    </xf>
    <xf numFmtId="0" fontId="15" fillId="10" borderId="14" xfId="1" applyFont="1" applyFill="1" applyBorder="1" applyAlignment="1">
      <alignment horizontal="center" vertical="center"/>
    </xf>
    <xf numFmtId="0" fontId="15" fillId="10" borderId="15" xfId="1" applyFont="1" applyFill="1" applyBorder="1" applyAlignment="1">
      <alignment horizontal="center" vertical="center" wrapText="1"/>
    </xf>
    <xf numFmtId="0" fontId="15" fillId="10" borderId="15" xfId="1" applyFont="1" applyFill="1" applyBorder="1" applyAlignment="1">
      <alignment horizontal="center" vertical="center"/>
    </xf>
    <xf numFmtId="0" fontId="15" fillId="10" borderId="12" xfId="1" applyFont="1" applyFill="1" applyBorder="1" applyAlignment="1">
      <alignment horizontal="center" vertical="center" wrapText="1"/>
    </xf>
    <xf numFmtId="0" fontId="11" fillId="0" borderId="0" xfId="1" applyFont="1"/>
    <xf numFmtId="0" fontId="22" fillId="0" borderId="5" xfId="1" applyFont="1" applyBorder="1" applyAlignment="1" applyProtection="1">
      <alignment horizontal="center" vertical="center"/>
      <protection locked="0"/>
    </xf>
    <xf numFmtId="0" fontId="22" fillId="0" borderId="1" xfId="1" applyFont="1" applyBorder="1" applyAlignment="1" applyProtection="1">
      <alignment horizontal="center" vertical="center"/>
      <protection locked="0"/>
    </xf>
    <xf numFmtId="0" fontId="22" fillId="0" borderId="1" xfId="1" applyFont="1" applyBorder="1" applyAlignment="1" applyProtection="1">
      <alignment horizontal="left" vertical="center" wrapText="1"/>
      <protection locked="0"/>
    </xf>
    <xf numFmtId="16" fontId="22" fillId="0" borderId="1" xfId="1" applyNumberFormat="1" applyFont="1" applyBorder="1" applyAlignment="1" applyProtection="1">
      <alignment horizontal="right" vertical="center"/>
      <protection locked="0"/>
    </xf>
    <xf numFmtId="4" fontId="22" fillId="0" borderId="1" xfId="1" applyNumberFormat="1" applyFont="1" applyBorder="1" applyAlignment="1" applyProtection="1">
      <alignment vertical="center"/>
      <protection locked="0"/>
    </xf>
    <xf numFmtId="4" fontId="22" fillId="0" borderId="3" xfId="1" applyNumberFormat="1" applyFont="1" applyBorder="1" applyAlignment="1" applyProtection="1">
      <alignment vertical="center"/>
      <protection locked="0"/>
    </xf>
    <xf numFmtId="0" fontId="22" fillId="0" borderId="1" xfId="1" applyFont="1" applyBorder="1" applyAlignment="1" applyProtection="1">
      <alignment horizontal="right" vertical="center"/>
      <protection locked="0"/>
    </xf>
    <xf numFmtId="0" fontId="1" fillId="0" borderId="0" xfId="1" applyAlignment="1">
      <alignment horizontal="right" vertical="center"/>
    </xf>
    <xf numFmtId="0" fontId="11" fillId="0" borderId="0" xfId="1" applyFont="1" applyAlignment="1">
      <alignment horizontal="left" vertical="center"/>
    </xf>
    <xf numFmtId="0" fontId="22" fillId="0" borderId="0" xfId="1" applyFont="1" applyAlignment="1">
      <alignment horizontal="center" vertical="center"/>
    </xf>
    <xf numFmtId="0" fontId="22" fillId="0" borderId="0" xfId="1" applyFont="1"/>
    <xf numFmtId="0" fontId="22" fillId="0" borderId="0" xfId="1" applyFont="1" applyAlignment="1">
      <alignment horizontal="right" vertical="center"/>
    </xf>
    <xf numFmtId="0" fontId="10" fillId="0" borderId="0" xfId="0" applyFont="1" applyAlignment="1" applyProtection="1">
      <alignment horizontal="left" vertical="center"/>
      <protection hidden="1"/>
    </xf>
    <xf numFmtId="0" fontId="10" fillId="0" borderId="0" xfId="0" applyFont="1" applyAlignment="1">
      <alignment horizontal="left" vertical="center"/>
    </xf>
    <xf numFmtId="0" fontId="5" fillId="0" borderId="3" xfId="0" applyFont="1" applyBorder="1" applyAlignment="1" applyProtection="1">
      <alignment horizontal="left" vertical="center"/>
      <protection locked="0"/>
    </xf>
    <xf numFmtId="0" fontId="9" fillId="0" borderId="4" xfId="0" applyFont="1" applyBorder="1" applyAlignment="1" applyProtection="1">
      <alignment horizontal="left" vertical="center"/>
      <protection locked="0"/>
    </xf>
    <xf numFmtId="0" fontId="9" fillId="0" borderId="5" xfId="0" applyFont="1" applyBorder="1" applyAlignment="1" applyProtection="1">
      <alignment horizontal="left" vertical="center"/>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15"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4" fontId="10" fillId="0" borderId="6" xfId="0" applyNumberFormat="1" applyFont="1" applyFill="1" applyBorder="1" applyAlignment="1" applyProtection="1">
      <alignment horizontal="center" vertical="center"/>
      <protection hidden="1"/>
    </xf>
    <xf numFmtId="4" fontId="10" fillId="0" borderId="2" xfId="0" applyNumberFormat="1" applyFont="1" applyFill="1" applyBorder="1" applyAlignment="1" applyProtection="1">
      <alignment horizontal="center" vertical="center"/>
      <protection hidden="1"/>
    </xf>
    <xf numFmtId="4" fontId="10" fillId="0" borderId="15" xfId="0" applyNumberFormat="1" applyFont="1" applyFill="1" applyBorder="1" applyAlignment="1" applyProtection="1">
      <alignment horizontal="center" vertical="center"/>
      <protection hidden="1"/>
    </xf>
    <xf numFmtId="3" fontId="10" fillId="0" borderId="6" xfId="0" applyNumberFormat="1" applyFont="1" applyFill="1" applyBorder="1" applyAlignment="1" applyProtection="1">
      <alignment horizontal="center" vertical="center"/>
      <protection hidden="1"/>
    </xf>
    <xf numFmtId="3" fontId="10" fillId="0" borderId="2" xfId="0" applyNumberFormat="1" applyFont="1" applyFill="1" applyBorder="1" applyAlignment="1" applyProtection="1">
      <alignment horizontal="center" vertical="center"/>
      <protection hidden="1"/>
    </xf>
    <xf numFmtId="3" fontId="10" fillId="0" borderId="15" xfId="0" applyNumberFormat="1" applyFont="1" applyFill="1" applyBorder="1" applyAlignment="1" applyProtection="1">
      <alignment horizontal="center" vertical="center"/>
      <protection hidden="1"/>
    </xf>
    <xf numFmtId="0" fontId="9" fillId="0" borderId="1" xfId="0" applyFont="1" applyBorder="1" applyAlignment="1">
      <alignment horizontal="center" vertical="center" wrapText="1"/>
    </xf>
    <xf numFmtId="0" fontId="3"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10" fillId="0" borderId="6" xfId="0" applyFont="1" applyFill="1" applyBorder="1" applyAlignment="1" applyProtection="1">
      <alignment horizontal="center" vertical="center"/>
      <protection hidden="1"/>
    </xf>
    <xf numFmtId="0" fontId="10" fillId="0" borderId="2" xfId="0" applyFont="1" applyFill="1" applyBorder="1" applyAlignment="1" applyProtection="1">
      <alignment horizontal="center" vertical="center"/>
      <protection hidden="1"/>
    </xf>
    <xf numFmtId="0" fontId="10" fillId="0" borderId="15" xfId="0" applyFont="1" applyFill="1" applyBorder="1" applyAlignment="1" applyProtection="1">
      <alignment horizontal="center" vertical="center"/>
      <protection hidden="1"/>
    </xf>
    <xf numFmtId="0" fontId="9" fillId="0" borderId="10" xfId="0" applyFont="1" applyBorder="1" applyAlignment="1">
      <alignment horizontal="left" vertical="center" wrapText="1"/>
    </xf>
    <xf numFmtId="0" fontId="9" fillId="0" borderId="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4" xfId="0" applyFont="1" applyBorder="1" applyAlignment="1">
      <alignment horizontal="left" vertical="center" wrapText="1"/>
    </xf>
    <xf numFmtId="0" fontId="9" fillId="0" borderId="1" xfId="0" applyFont="1" applyBorder="1" applyAlignment="1">
      <alignment horizontal="center" vertical="center"/>
    </xf>
    <xf numFmtId="0" fontId="9" fillId="0" borderId="7" xfId="0" applyFont="1" applyBorder="1" applyAlignment="1">
      <alignment horizontal="left" vertical="center" wrapText="1"/>
    </xf>
    <xf numFmtId="0" fontId="9" fillId="0" borderId="6" xfId="0" applyFont="1" applyFill="1" applyBorder="1" applyAlignment="1">
      <alignment horizontal="left" vertical="center" wrapText="1"/>
    </xf>
    <xf numFmtId="0" fontId="9" fillId="0" borderId="2"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9" fillId="0" borderId="10" xfId="0" applyFont="1" applyBorder="1" applyAlignment="1">
      <alignment horizontal="left" vertical="center"/>
    </xf>
    <xf numFmtId="0" fontId="9" fillId="0" borderId="0" xfId="0" applyFont="1" applyBorder="1" applyAlignment="1">
      <alignment horizontal="left" vertical="center"/>
    </xf>
    <xf numFmtId="0" fontId="9" fillId="0" borderId="11" xfId="0" applyFont="1" applyBorder="1" applyAlignment="1">
      <alignment horizontal="left" vertical="center"/>
    </xf>
    <xf numFmtId="0" fontId="20" fillId="5" borderId="1" xfId="0" applyFont="1" applyFill="1" applyBorder="1" applyAlignment="1" applyProtection="1">
      <alignment horizontal="left" vertical="center" wrapText="1"/>
      <protection hidden="1"/>
    </xf>
    <xf numFmtId="0" fontId="3" fillId="0" borderId="6" xfId="0" applyFont="1" applyFill="1" applyBorder="1" applyAlignment="1">
      <alignment horizontal="left" vertical="center" wrapText="1"/>
    </xf>
    <xf numFmtId="0" fontId="4" fillId="0" borderId="7" xfId="0" applyFont="1" applyBorder="1" applyAlignment="1">
      <alignment horizontal="left" vertical="center" wrapText="1"/>
    </xf>
    <xf numFmtId="0" fontId="9" fillId="0" borderId="10" xfId="0" applyFont="1" applyBorder="1" applyAlignment="1">
      <alignment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3" xfId="0" applyFont="1" applyBorder="1" applyAlignment="1">
      <alignment vertical="center" wrapText="1"/>
    </xf>
    <xf numFmtId="0" fontId="2" fillId="0" borderId="9"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7" xfId="0" applyFont="1" applyBorder="1" applyAlignment="1">
      <alignment horizontal="center" vertical="center"/>
    </xf>
    <xf numFmtId="0" fontId="9" fillId="0" borderId="10" xfId="0" applyFont="1" applyBorder="1" applyAlignment="1">
      <alignment horizontal="center" vertical="center"/>
    </xf>
    <xf numFmtId="0" fontId="21" fillId="0" borderId="6" xfId="0" applyFont="1" applyFill="1" applyBorder="1" applyAlignment="1">
      <alignment horizontal="left" vertical="center" wrapText="1"/>
    </xf>
    <xf numFmtId="0" fontId="21" fillId="0" borderId="2" xfId="0" applyFont="1" applyFill="1" applyBorder="1" applyAlignment="1">
      <alignment horizontal="left" vertical="center" wrapText="1"/>
    </xf>
    <xf numFmtId="0" fontId="9" fillId="0" borderId="12" xfId="0" applyFont="1" applyBorder="1" applyAlignment="1">
      <alignment horizontal="center" vertical="center"/>
    </xf>
    <xf numFmtId="0" fontId="2" fillId="0" borderId="7" xfId="0" applyFont="1" applyBorder="1" applyAlignment="1">
      <alignment horizontal="left" vertical="center" wrapText="1"/>
    </xf>
    <xf numFmtId="4" fontId="10" fillId="0" borderId="1" xfId="0" applyNumberFormat="1" applyFont="1" applyFill="1" applyBorder="1" applyAlignment="1" applyProtection="1">
      <alignment horizontal="center" vertical="center"/>
      <protection hidden="1"/>
    </xf>
    <xf numFmtId="0" fontId="2" fillId="0" borderId="10" xfId="0" applyFont="1" applyBorder="1" applyAlignment="1">
      <alignment horizontal="left" vertical="center" wrapText="1"/>
    </xf>
    <xf numFmtId="0" fontId="9" fillId="0" borderId="6" xfId="0" applyFont="1" applyFill="1" applyBorder="1" applyAlignment="1">
      <alignment horizontal="center"/>
    </xf>
    <xf numFmtId="0" fontId="9" fillId="0" borderId="2" xfId="0" applyFont="1" applyFill="1" applyBorder="1" applyAlignment="1">
      <alignment horizontal="center"/>
    </xf>
    <xf numFmtId="0" fontId="9" fillId="0" borderId="15" xfId="0" applyFont="1" applyFill="1" applyBorder="1" applyAlignment="1">
      <alignment horizontal="center"/>
    </xf>
    <xf numFmtId="0" fontId="4" fillId="0" borderId="10" xfId="0" applyFont="1" applyBorder="1" applyAlignment="1">
      <alignment horizontal="left" vertical="center" wrapText="1"/>
    </xf>
    <xf numFmtId="2" fontId="10" fillId="0" borderId="6" xfId="0" applyNumberFormat="1" applyFont="1" applyFill="1" applyBorder="1" applyAlignment="1" applyProtection="1">
      <alignment horizontal="center" vertical="center"/>
      <protection hidden="1"/>
    </xf>
    <xf numFmtId="2" fontId="10" fillId="0" borderId="15" xfId="0" applyNumberFormat="1" applyFont="1" applyFill="1" applyBorder="1" applyAlignment="1" applyProtection="1">
      <alignment horizontal="center" vertical="center"/>
      <protection hidden="1"/>
    </xf>
    <xf numFmtId="0" fontId="9" fillId="0" borderId="12" xfId="0" applyFont="1" applyBorder="1" applyAlignment="1">
      <alignment horizontal="left" vertical="center"/>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2" fillId="0" borderId="6"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8" fillId="0" borderId="1" xfId="0" applyNumberFormat="1" applyFont="1" applyFill="1" applyBorder="1" applyAlignment="1" applyProtection="1">
      <alignment horizontal="left" vertical="center"/>
      <protection hidden="1"/>
    </xf>
    <xf numFmtId="0" fontId="10" fillId="0" borderId="0" xfId="0" applyFont="1" applyAlignment="1" applyProtection="1">
      <alignment horizontal="left" vertical="center" wrapText="1"/>
      <protection hidden="1"/>
    </xf>
    <xf numFmtId="0" fontId="10" fillId="0" borderId="0" xfId="0" applyFont="1" applyAlignment="1">
      <alignment horizontal="center" vertical="center"/>
    </xf>
    <xf numFmtId="0" fontId="11" fillId="0" borderId="0" xfId="1" applyFont="1" applyAlignment="1">
      <alignment horizontal="left" vertical="center"/>
    </xf>
    <xf numFmtId="0" fontId="10" fillId="9" borderId="3" xfId="1" applyFont="1" applyFill="1" applyBorder="1" applyAlignment="1">
      <alignment horizontal="center" vertical="center"/>
    </xf>
    <xf numFmtId="0" fontId="10" fillId="9" borderId="5" xfId="1" applyFont="1" applyFill="1" applyBorder="1" applyAlignment="1">
      <alignment horizontal="center" vertical="center"/>
    </xf>
  </cellXfs>
  <cellStyles count="2">
    <cellStyle name="Normálne" xfId="0" builtinId="0"/>
    <cellStyle name="Normálne 2" xfId="1"/>
  </cellStyles>
  <dxfs count="34">
    <dxf>
      <font>
        <b val="0"/>
        <i val="0"/>
        <strike val="0"/>
        <condense val="0"/>
        <extend val="0"/>
        <outline val="0"/>
        <shadow val="0"/>
        <u val="none"/>
        <vertAlign val="baseline"/>
        <sz val="9"/>
        <color theme="1"/>
        <name val="Arial"/>
        <scheme val="none"/>
      </font>
      <numFmt numFmtId="4" formatCode="#,##0.00"/>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9"/>
        <color theme="1"/>
        <name val="Arial"/>
        <scheme val="none"/>
      </font>
      <numFmt numFmtId="4" formatCode="#,##0.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9"/>
        <color theme="1"/>
        <name val="Arial"/>
        <scheme val="none"/>
      </font>
      <numFmt numFmtId="4" formatCode="#,##0.00"/>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9"/>
        <color theme="1"/>
        <name val="Arial"/>
        <scheme val="none"/>
      </font>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9"/>
        <color theme="1"/>
        <name val="Arial"/>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9"/>
        <color theme="1"/>
        <name val="Arial"/>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9"/>
        <color theme="1"/>
        <name val="Arial"/>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9"/>
        <color auto="1"/>
        <name val="Arial"/>
        <scheme val="none"/>
      </font>
      <fill>
        <patternFill patternType="solid">
          <fgColor indexed="64"/>
          <bgColor theme="9"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bgColor rgb="FFFF0000"/>
        </patternFill>
      </fill>
    </dxf>
    <dxf>
      <fill>
        <patternFill patternType="solid">
          <fgColor auto="1"/>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checked="Checked" firstButton="1" fmlaLink="$M$30"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firstButton="1" fmlaLink="$M$50"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M$51" lockText="1" noThreeD="1"/>
</file>

<file path=xl/ctrlProps/ctrlProp16.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firstButton="1" fmlaLink="$K$19"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fmlaLink="$K$23"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18</xdr:row>
          <xdr:rowOff>0</xdr:rowOff>
        </xdr:from>
        <xdr:to>
          <xdr:col>8</xdr:col>
          <xdr:colOff>0</xdr:colOff>
          <xdr:row>22</xdr:row>
          <xdr:rowOff>0</xdr:rowOff>
        </xdr:to>
        <xdr:sp macro="" textlink="">
          <xdr:nvSpPr>
            <xdr:cNvPr id="2049" name="Group Box 1" hidden="1">
              <a:extLst>
                <a:ext uri="{63B3BB69-23CF-44E3-9099-C40C66FF867C}">
                  <a14:compatExt spid="_x0000_s20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18</xdr:row>
          <xdr:rowOff>114300</xdr:rowOff>
        </xdr:from>
        <xdr:to>
          <xdr:col>7</xdr:col>
          <xdr:colOff>981075</xdr:colOff>
          <xdr:row>18</xdr:row>
          <xdr:rowOff>333375</xdr:rowOff>
        </xdr:to>
        <xdr:sp macro="" textlink="">
          <xdr:nvSpPr>
            <xdr:cNvPr id="2050" name="Option Button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19</xdr:row>
          <xdr:rowOff>28575</xdr:rowOff>
        </xdr:from>
        <xdr:to>
          <xdr:col>7</xdr:col>
          <xdr:colOff>981075</xdr:colOff>
          <xdr:row>19</xdr:row>
          <xdr:rowOff>247650</xdr:rowOff>
        </xdr:to>
        <xdr:sp macro="" textlink="">
          <xdr:nvSpPr>
            <xdr:cNvPr id="2052" name="Option Button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20</xdr:row>
          <xdr:rowOff>28575</xdr:rowOff>
        </xdr:from>
        <xdr:to>
          <xdr:col>7</xdr:col>
          <xdr:colOff>981075</xdr:colOff>
          <xdr:row>20</xdr:row>
          <xdr:rowOff>247650</xdr:rowOff>
        </xdr:to>
        <xdr:sp macro="" textlink="">
          <xdr:nvSpPr>
            <xdr:cNvPr id="2053" name="Option Button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409575</xdr:colOff>
          <xdr:row>21</xdr:row>
          <xdr:rowOff>28575</xdr:rowOff>
        </xdr:from>
        <xdr:to>
          <xdr:col>7</xdr:col>
          <xdr:colOff>981075</xdr:colOff>
          <xdr:row>21</xdr:row>
          <xdr:rowOff>247650</xdr:rowOff>
        </xdr:to>
        <xdr:sp macro="" textlink="">
          <xdr:nvSpPr>
            <xdr:cNvPr id="2056" name="Option Button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0</xdr:rowOff>
        </xdr:from>
        <xdr:to>
          <xdr:col>8</xdr:col>
          <xdr:colOff>0</xdr:colOff>
          <xdr:row>23</xdr:row>
          <xdr:rowOff>0</xdr:rowOff>
        </xdr:to>
        <xdr:sp macro="" textlink="">
          <xdr:nvSpPr>
            <xdr:cNvPr id="2057" name="Group Box 9" hidden="1">
              <a:extLst>
                <a:ext uri="{63B3BB69-23CF-44E3-9099-C40C66FF867C}">
                  <a14:compatExt spid="_x0000_s205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22</xdr:row>
          <xdr:rowOff>76200</xdr:rowOff>
        </xdr:from>
        <xdr:to>
          <xdr:col>7</xdr:col>
          <xdr:colOff>971550</xdr:colOff>
          <xdr:row>22</xdr:row>
          <xdr:rowOff>295275</xdr:rowOff>
        </xdr:to>
        <xdr:sp macro="" textlink="">
          <xdr:nvSpPr>
            <xdr:cNvPr id="2058" name="Option Button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22</xdr:row>
          <xdr:rowOff>390525</xdr:rowOff>
        </xdr:from>
        <xdr:to>
          <xdr:col>7</xdr:col>
          <xdr:colOff>971550</xdr:colOff>
          <xdr:row>22</xdr:row>
          <xdr:rowOff>609600</xdr:rowOff>
        </xdr:to>
        <xdr:sp macro="" textlink="">
          <xdr:nvSpPr>
            <xdr:cNvPr id="2059" name="Option Button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0</xdr:rowOff>
        </xdr:from>
        <xdr:to>
          <xdr:col>8</xdr:col>
          <xdr:colOff>0</xdr:colOff>
          <xdr:row>49</xdr:row>
          <xdr:rowOff>0</xdr:rowOff>
        </xdr:to>
        <xdr:sp macro="" textlink="">
          <xdr:nvSpPr>
            <xdr:cNvPr id="2060" name="Group Box 12" hidden="1">
              <a:extLst>
                <a:ext uri="{63B3BB69-23CF-44E3-9099-C40C66FF867C}">
                  <a14:compatExt spid="_x0000_s206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35</xdr:row>
          <xdr:rowOff>161925</xdr:rowOff>
        </xdr:from>
        <xdr:to>
          <xdr:col>7</xdr:col>
          <xdr:colOff>1038225</xdr:colOff>
          <xdr:row>39</xdr:row>
          <xdr:rowOff>9525</xdr:rowOff>
        </xdr:to>
        <xdr:sp macro="" textlink="">
          <xdr:nvSpPr>
            <xdr:cNvPr id="2061" name="Option Button 13" hidden="1">
              <a:extLst>
                <a:ext uri="{63B3BB69-23CF-44E3-9099-C40C66FF867C}">
                  <a14:compatExt spid="_x0000_s2061"/>
                </a:ext>
              </a:extLst>
            </xdr:cNvPr>
            <xdr:cNvSpPr/>
          </xdr:nvSpPr>
          <xdr:spPr bwMode="auto">
            <a:xfrm>
              <a:off x="0" y="0"/>
              <a:ext cx="0" cy="0"/>
            </a:xfrm>
            <a:prstGeom prst="rect">
              <a:avLst/>
            </a:prstGeom>
            <a:solidFill>
              <a:srgbClr val="92D05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A, B, 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3</xdr:col>
          <xdr:colOff>0</xdr:colOff>
          <xdr:row>10</xdr:row>
          <xdr:rowOff>0</xdr:rowOff>
        </xdr:to>
        <xdr:sp macro="" textlink="">
          <xdr:nvSpPr>
            <xdr:cNvPr id="2063" name="Group Box 15" hidden="1">
              <a:extLst>
                <a:ext uri="{63B3BB69-23CF-44E3-9099-C40C66FF867C}">
                  <a14:compatExt spid="_x0000_s206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xdr:row>
          <xdr:rowOff>38100</xdr:rowOff>
        </xdr:from>
        <xdr:to>
          <xdr:col>2</xdr:col>
          <xdr:colOff>1371600</xdr:colOff>
          <xdr:row>9</xdr:row>
          <xdr:rowOff>219075</xdr:rowOff>
        </xdr:to>
        <xdr:sp macro="" textlink="">
          <xdr:nvSpPr>
            <xdr:cNvPr id="2064" name="Option Button 16" hidden="1">
              <a:extLst>
                <a:ext uri="{63B3BB69-23CF-44E3-9099-C40C66FF867C}">
                  <a14:compatExt spid="_x0000_s2064"/>
                </a:ext>
              </a:extLst>
            </xdr:cNvPr>
            <xdr:cNvSpPr/>
          </xdr:nvSpPr>
          <xdr:spPr bwMode="auto">
            <a:xfrm>
              <a:off x="0" y="0"/>
              <a:ext cx="0" cy="0"/>
            </a:xfrm>
            <a:prstGeom prst="rect">
              <a:avLst/>
            </a:prstGeom>
            <a:solidFill>
              <a:srgbClr val="92D05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menej rozvinuté regióny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9</xdr:row>
          <xdr:rowOff>314325</xdr:rowOff>
        </xdr:from>
        <xdr:to>
          <xdr:col>2</xdr:col>
          <xdr:colOff>1371600</xdr:colOff>
          <xdr:row>9</xdr:row>
          <xdr:rowOff>495300</xdr:rowOff>
        </xdr:to>
        <xdr:sp macro="" textlink="">
          <xdr:nvSpPr>
            <xdr:cNvPr id="2067" name="Option Button 19" hidden="1">
              <a:extLst>
                <a:ext uri="{63B3BB69-23CF-44E3-9099-C40C66FF867C}">
                  <a14:compatExt spid="_x0000_s2067"/>
                </a:ext>
              </a:extLst>
            </xdr:cNvPr>
            <xdr:cNvSpPr/>
          </xdr:nvSpPr>
          <xdr:spPr bwMode="auto">
            <a:xfrm>
              <a:off x="0" y="0"/>
              <a:ext cx="0" cy="0"/>
            </a:xfrm>
            <a:prstGeom prst="rect">
              <a:avLst/>
            </a:prstGeom>
            <a:solidFill>
              <a:srgbClr val="92D05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ostatné regióny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50</xdr:row>
          <xdr:rowOff>0</xdr:rowOff>
        </xdr:from>
        <xdr:to>
          <xdr:col>8</xdr:col>
          <xdr:colOff>0</xdr:colOff>
          <xdr:row>56</xdr:row>
          <xdr:rowOff>0</xdr:rowOff>
        </xdr:to>
        <xdr:sp macro="" textlink="">
          <xdr:nvSpPr>
            <xdr:cNvPr id="2069" name="Group Box 21" hidden="1">
              <a:extLst>
                <a:ext uri="{63B3BB69-23CF-44E3-9099-C40C66FF867C}">
                  <a14:compatExt spid="_x0000_s206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50</xdr:row>
          <xdr:rowOff>142875</xdr:rowOff>
        </xdr:from>
        <xdr:to>
          <xdr:col>7</xdr:col>
          <xdr:colOff>1162050</xdr:colOff>
          <xdr:row>52</xdr:row>
          <xdr:rowOff>123825</xdr:rowOff>
        </xdr:to>
        <xdr:sp macro="" textlink="">
          <xdr:nvSpPr>
            <xdr:cNvPr id="2070" name="Option Button 22" hidden="1">
              <a:extLst>
                <a:ext uri="{63B3BB69-23CF-44E3-9099-C40C66FF867C}">
                  <a14:compatExt spid="_x0000_s2070"/>
                </a:ext>
              </a:extLst>
            </xdr:cNvPr>
            <xdr:cNvSpPr/>
          </xdr:nvSpPr>
          <xdr:spPr bwMode="auto">
            <a:xfrm>
              <a:off x="0" y="0"/>
              <a:ext cx="0" cy="0"/>
            </a:xfrm>
            <a:prstGeom prst="rect">
              <a:avLst/>
            </a:prstGeom>
            <a:solidFill>
              <a:srgbClr val="92D05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Ekologické poľnohospodárstvo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53</xdr:row>
          <xdr:rowOff>38100</xdr:rowOff>
        </xdr:from>
        <xdr:to>
          <xdr:col>7</xdr:col>
          <xdr:colOff>1162050</xdr:colOff>
          <xdr:row>55</xdr:row>
          <xdr:rowOff>19050</xdr:rowOff>
        </xdr:to>
        <xdr:sp macro="" textlink="">
          <xdr:nvSpPr>
            <xdr:cNvPr id="2072" name="Option Button 24" hidden="1">
              <a:extLst>
                <a:ext uri="{63B3BB69-23CF-44E3-9099-C40C66FF867C}">
                  <a14:compatExt spid="_x0000_s2072"/>
                </a:ext>
              </a:extLst>
            </xdr:cNvPr>
            <xdr:cNvSpPr/>
          </xdr:nvSpPr>
          <xdr:spPr bwMode="auto">
            <a:xfrm>
              <a:off x="0" y="0"/>
              <a:ext cx="0" cy="0"/>
            </a:xfrm>
            <a:prstGeom prst="rect">
              <a:avLst/>
            </a:prstGeom>
            <a:solidFill>
              <a:srgbClr val="92D05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Základná intenzita pomoci</a:t>
              </a:r>
            </a:p>
          </xdr:txBody>
        </xdr:sp>
        <xdr:clientData/>
      </xdr:twoCellAnchor>
    </mc:Choice>
    <mc:Fallback/>
  </mc:AlternateContent>
</xdr:wsDr>
</file>

<file path=xl/tables/table1.xml><?xml version="1.0" encoding="utf-8"?>
<table xmlns="http://schemas.openxmlformats.org/spreadsheetml/2006/main" id="1" name="Tabuľka1" displayName="Tabuľka1" ref="A6:G706" totalsRowShown="0" headerRowDxfId="10" headerRowBorderDxfId="9" tableBorderDxfId="8" totalsRowBorderDxfId="7">
  <autoFilter ref="A6:G706"/>
  <tableColumns count="7">
    <tableColumn id="1" name="P.č." dataDxfId="6"/>
    <tableColumn id="2" name="IČO partnera" dataDxfId="5"/>
    <tableColumn id="3" name="Štvorec" dataDxfId="4"/>
    <tableColumn id="4" name="Kód dielu" dataDxfId="3"/>
    <tableColumn id="5" name="Výmera dielu (ha/ár)" dataDxfId="2"/>
    <tableColumn id="6" name="Užívaná výmera dielu (ha/ár)" dataDxfId="1"/>
    <tableColumn id="7" name="Užívaná výmera v type NDIR  (ha/ár)" dataDxfId="0"/>
  </tableColumns>
  <tableStyleInfo name="TableStyleMedium2" showFirstColumn="0" showLastColumn="0" showRowStripes="1" showColumnStripes="0"/>
</table>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1">
    <pageSetUpPr fitToPage="1"/>
  </sheetPr>
  <dimension ref="A1:Q87"/>
  <sheetViews>
    <sheetView tabSelected="1" topLeftCell="A55" zoomScaleNormal="100" workbookViewId="0">
      <selection activeCell="H60" sqref="H60:H62"/>
    </sheetView>
  </sheetViews>
  <sheetFormatPr defaultRowHeight="15" x14ac:dyDescent="0.25"/>
  <cols>
    <col min="1" max="1" width="4.42578125" bestFit="1" customWidth="1"/>
    <col min="2" max="2" width="24.28515625" customWidth="1"/>
    <col min="3" max="3" width="21.5703125" customWidth="1"/>
    <col min="4" max="4" width="6.42578125" customWidth="1"/>
    <col min="5" max="5" width="8.7109375" customWidth="1"/>
    <col min="6" max="6" width="5.5703125" bestFit="1" customWidth="1"/>
    <col min="7" max="7" width="46.85546875" customWidth="1"/>
    <col min="8" max="8" width="18" customWidth="1"/>
    <col min="9" max="9" width="12.140625" bestFit="1" customWidth="1"/>
    <col min="11" max="11" width="16.7109375" hidden="1" customWidth="1"/>
    <col min="12" max="12" width="14.28515625" hidden="1" customWidth="1"/>
    <col min="13" max="13" width="16.7109375" hidden="1" customWidth="1"/>
    <col min="14" max="14" width="11.85546875" hidden="1" customWidth="1"/>
    <col min="15" max="15" width="16.7109375" hidden="1" customWidth="1"/>
    <col min="16" max="16" width="20.7109375" hidden="1" customWidth="1"/>
    <col min="17" max="17" width="10.7109375" hidden="1" customWidth="1"/>
  </cols>
  <sheetData>
    <row r="1" spans="1:11" x14ac:dyDescent="0.25">
      <c r="A1" s="68" t="s">
        <v>172</v>
      </c>
    </row>
    <row r="2" spans="1:11" x14ac:dyDescent="0.25">
      <c r="A2" s="1" t="s">
        <v>159</v>
      </c>
      <c r="C2" s="66" t="s">
        <v>160</v>
      </c>
    </row>
    <row r="4" spans="1:11" x14ac:dyDescent="0.25">
      <c r="B4" s="31" t="s">
        <v>1</v>
      </c>
      <c r="C4" s="95"/>
      <c r="D4" s="96"/>
      <c r="E4" s="96"/>
      <c r="F4" s="96"/>
      <c r="G4" s="96"/>
      <c r="H4" s="96"/>
      <c r="I4" s="97"/>
    </row>
    <row r="5" spans="1:11" x14ac:dyDescent="0.25">
      <c r="B5" s="31" t="s">
        <v>2</v>
      </c>
      <c r="C5" s="62"/>
    </row>
    <row r="6" spans="1:11" x14ac:dyDescent="0.25">
      <c r="B6" s="31" t="s">
        <v>93</v>
      </c>
      <c r="C6" s="52"/>
    </row>
    <row r="7" spans="1:11" ht="26.25" x14ac:dyDescent="0.25">
      <c r="B7" s="31" t="s">
        <v>164</v>
      </c>
      <c r="C7" s="52"/>
    </row>
    <row r="8" spans="1:11" ht="27" customHeight="1" x14ac:dyDescent="0.25">
      <c r="B8" s="32" t="s">
        <v>169</v>
      </c>
      <c r="C8" s="52"/>
    </row>
    <row r="9" spans="1:11" x14ac:dyDescent="0.25">
      <c r="B9" s="32" t="s">
        <v>94</v>
      </c>
      <c r="C9" s="52"/>
    </row>
    <row r="10" spans="1:11" ht="42.75" customHeight="1" x14ac:dyDescent="0.25">
      <c r="B10" s="50" t="s">
        <v>95</v>
      </c>
      <c r="C10" s="49"/>
    </row>
    <row r="11" spans="1:11" ht="42.75" hidden="1" customHeight="1" x14ac:dyDescent="0.25">
      <c r="B11" s="50" t="s">
        <v>161</v>
      </c>
      <c r="C11" s="59"/>
      <c r="K11" s="43">
        <v>2</v>
      </c>
    </row>
    <row r="12" spans="1:11" hidden="1" x14ac:dyDescent="0.25">
      <c r="B12" s="50" t="s">
        <v>162</v>
      </c>
      <c r="C12" s="64"/>
    </row>
    <row r="13" spans="1:11" x14ac:dyDescent="0.25">
      <c r="B13" s="60"/>
      <c r="C13" s="61"/>
    </row>
    <row r="15" spans="1:11" x14ac:dyDescent="0.25">
      <c r="A15" s="13" t="s">
        <v>5</v>
      </c>
      <c r="B15" s="101" t="s">
        <v>115</v>
      </c>
      <c r="C15" s="102"/>
      <c r="D15" s="102"/>
      <c r="E15" s="103"/>
      <c r="F15" s="13" t="s">
        <v>99</v>
      </c>
      <c r="G15" s="13" t="s">
        <v>100</v>
      </c>
      <c r="H15" s="14"/>
      <c r="I15" s="13" t="s">
        <v>101</v>
      </c>
    </row>
    <row r="16" spans="1:11" ht="27" customHeight="1" x14ac:dyDescent="0.25">
      <c r="A16" s="123" t="s">
        <v>111</v>
      </c>
      <c r="B16" s="124" t="s">
        <v>96</v>
      </c>
      <c r="C16" s="112"/>
      <c r="D16" s="112"/>
      <c r="E16" s="113"/>
      <c r="F16" s="15"/>
      <c r="G16" s="125" t="s">
        <v>106</v>
      </c>
      <c r="H16" s="16" t="s">
        <v>102</v>
      </c>
      <c r="I16" s="114" t="str">
        <f>IF(H17=0,"",IF(H17&lt;=15,6,IF(H17&gt;15,8,"")))</f>
        <v/>
      </c>
    </row>
    <row r="17" spans="1:13" ht="19.5" customHeight="1" x14ac:dyDescent="0.25">
      <c r="A17" s="123"/>
      <c r="B17" s="128" t="s">
        <v>97</v>
      </c>
      <c r="C17" s="129"/>
      <c r="D17" s="129"/>
      <c r="E17" s="130"/>
      <c r="F17" s="17">
        <v>6</v>
      </c>
      <c r="G17" s="126"/>
      <c r="H17" s="153">
        <f>TRANSPOSE(Nezamestanosť!E44)</f>
        <v>0</v>
      </c>
      <c r="I17" s="115"/>
    </row>
    <row r="18" spans="1:13" ht="19.5" customHeight="1" x14ac:dyDescent="0.25">
      <c r="A18" s="123"/>
      <c r="B18" s="155" t="s">
        <v>98</v>
      </c>
      <c r="C18" s="156"/>
      <c r="D18" s="156"/>
      <c r="E18" s="157"/>
      <c r="F18" s="18">
        <v>8</v>
      </c>
      <c r="G18" s="127"/>
      <c r="H18" s="154"/>
      <c r="I18" s="116"/>
    </row>
    <row r="19" spans="1:13" ht="35.25" customHeight="1" x14ac:dyDescent="0.25">
      <c r="A19" s="110" t="s">
        <v>112</v>
      </c>
      <c r="B19" s="111" t="s">
        <v>174</v>
      </c>
      <c r="C19" s="112"/>
      <c r="D19" s="112"/>
      <c r="E19" s="113"/>
      <c r="F19" s="19">
        <v>1</v>
      </c>
      <c r="G19" s="132" t="s">
        <v>175</v>
      </c>
      <c r="H19" s="33"/>
      <c r="I19" s="114" t="str">
        <f>TRANSPOSE(L19)</f>
        <v/>
      </c>
      <c r="K19" s="43">
        <v>0</v>
      </c>
      <c r="L19" s="44" t="str">
        <f>IF(K19=1,1,IF(K19=2,3,IF(K19=3,6,IF(K19=4,0,""))))</f>
        <v/>
      </c>
    </row>
    <row r="20" spans="1:13" ht="21.75" customHeight="1" x14ac:dyDescent="0.25">
      <c r="A20" s="110"/>
      <c r="B20" s="117" t="s">
        <v>103</v>
      </c>
      <c r="C20" s="118"/>
      <c r="D20" s="118"/>
      <c r="E20" s="119"/>
      <c r="F20" s="17">
        <v>3</v>
      </c>
      <c r="G20" s="126"/>
      <c r="H20" s="34"/>
      <c r="I20" s="115"/>
    </row>
    <row r="21" spans="1:13" ht="21.75" customHeight="1" x14ac:dyDescent="0.25">
      <c r="A21" s="110"/>
      <c r="B21" s="117" t="s">
        <v>104</v>
      </c>
      <c r="C21" s="118"/>
      <c r="D21" s="118"/>
      <c r="E21" s="119"/>
      <c r="F21" s="20">
        <v>6</v>
      </c>
      <c r="G21" s="126"/>
      <c r="H21" s="34"/>
      <c r="I21" s="115"/>
    </row>
    <row r="22" spans="1:13" ht="21.75" customHeight="1" x14ac:dyDescent="0.25">
      <c r="A22" s="110"/>
      <c r="B22" s="120" t="s">
        <v>105</v>
      </c>
      <c r="C22" s="121"/>
      <c r="D22" s="121"/>
      <c r="E22" s="122"/>
      <c r="F22" s="21"/>
      <c r="G22" s="127"/>
      <c r="H22" s="35"/>
      <c r="I22" s="116"/>
    </row>
    <row r="23" spans="1:13" ht="53.25" customHeight="1" x14ac:dyDescent="0.25">
      <c r="A23" s="15" t="s">
        <v>113</v>
      </c>
      <c r="B23" s="146" t="s">
        <v>177</v>
      </c>
      <c r="C23" s="112"/>
      <c r="D23" s="112"/>
      <c r="E23" s="113"/>
      <c r="F23" s="19">
        <v>5</v>
      </c>
      <c r="G23" s="70" t="s">
        <v>178</v>
      </c>
      <c r="H23" s="28"/>
      <c r="I23" s="22" t="str">
        <f>TRANSPOSE(L23)</f>
        <v/>
      </c>
      <c r="K23" s="43">
        <v>0</v>
      </c>
      <c r="L23" s="44" t="str">
        <f>IF(OR(K23="",K23=0),"",IF(AND(K23=1,Zoznam_pozemkov!C4=""),0,IF(AND(K23=1,Zoznam_pozemkov!C4&lt;0.5),0,IF(AND(K23=1,Zoznam_pozemkov!C4&gt;=0.5),5,IF(K23=2,0,"")))))</f>
        <v/>
      </c>
    </row>
    <row r="24" spans="1:13" ht="27" customHeight="1" x14ac:dyDescent="0.25">
      <c r="A24" s="98" t="s">
        <v>114</v>
      </c>
      <c r="B24" s="133" t="s">
        <v>163</v>
      </c>
      <c r="C24" s="112"/>
      <c r="D24" s="112"/>
      <c r="E24" s="112"/>
      <c r="F24" s="19"/>
      <c r="G24" s="138" t="s">
        <v>179</v>
      </c>
      <c r="H24" s="16" t="s">
        <v>168</v>
      </c>
      <c r="I24" s="107" t="str">
        <f>TRANSPOSE(M27)</f>
        <v/>
      </c>
      <c r="M24" s="43" t="s">
        <v>146</v>
      </c>
    </row>
    <row r="25" spans="1:13" ht="18" customHeight="1" x14ac:dyDescent="0.25">
      <c r="A25" s="99"/>
      <c r="B25" s="134" t="s">
        <v>107</v>
      </c>
      <c r="C25" s="135"/>
      <c r="D25" s="135"/>
      <c r="E25" s="135"/>
      <c r="F25" s="17">
        <v>2</v>
      </c>
      <c r="G25" s="139"/>
      <c r="H25" s="104"/>
      <c r="I25" s="108"/>
      <c r="M25" s="45" t="e">
        <f>C6/C7</f>
        <v>#DIV/0!</v>
      </c>
    </row>
    <row r="26" spans="1:13" ht="18" customHeight="1" x14ac:dyDescent="0.25">
      <c r="A26" s="99"/>
      <c r="B26" s="134" t="s">
        <v>108</v>
      </c>
      <c r="C26" s="135"/>
      <c r="D26" s="135"/>
      <c r="E26" s="135"/>
      <c r="F26" s="17">
        <v>6</v>
      </c>
      <c r="G26" s="139"/>
      <c r="H26" s="105"/>
      <c r="I26" s="108"/>
      <c r="M26" s="45" t="str">
        <f>IFERROR(M25,"")</f>
        <v/>
      </c>
    </row>
    <row r="27" spans="1:13" ht="18" customHeight="1" x14ac:dyDescent="0.25">
      <c r="A27" s="99"/>
      <c r="B27" s="134" t="s">
        <v>109</v>
      </c>
      <c r="C27" s="135"/>
      <c r="D27" s="135"/>
      <c r="E27" s="135"/>
      <c r="F27" s="17">
        <v>10</v>
      </c>
      <c r="G27" s="139"/>
      <c r="H27" s="105"/>
      <c r="I27" s="108"/>
      <c r="M27" s="43" t="str">
        <f>IF(OR(C6="",C7=""),"",IF(M26=0,0,IF(AND(M26&gt;=1800),2,IF(AND(M26&lt;1800,M26&gt;=1400),6,IF(AND(M26&gt;=800,M26&lt;1400),10,IF(M26&lt;800,14))))))</f>
        <v/>
      </c>
    </row>
    <row r="28" spans="1:13" ht="18" customHeight="1" x14ac:dyDescent="0.25">
      <c r="A28" s="100"/>
      <c r="B28" s="136" t="s">
        <v>110</v>
      </c>
      <c r="C28" s="137"/>
      <c r="D28" s="137"/>
      <c r="E28" s="137"/>
      <c r="F28" s="18">
        <v>14</v>
      </c>
      <c r="G28" s="140"/>
      <c r="H28" s="106"/>
      <c r="I28" s="109"/>
    </row>
    <row r="29" spans="1:13" ht="27" customHeight="1" x14ac:dyDescent="0.25">
      <c r="A29" s="142" t="s">
        <v>143</v>
      </c>
      <c r="B29" s="117" t="s">
        <v>116</v>
      </c>
      <c r="C29" s="118"/>
      <c r="D29" s="118"/>
      <c r="E29" s="119"/>
      <c r="F29" s="20"/>
      <c r="G29" s="158" t="s">
        <v>180</v>
      </c>
      <c r="H29" s="159"/>
      <c r="I29" s="147" t="str">
        <f>TRANSPOSE(M33)</f>
        <v/>
      </c>
    </row>
    <row r="30" spans="1:13" ht="30" customHeight="1" x14ac:dyDescent="0.25">
      <c r="A30" s="142"/>
      <c r="B30" s="152" t="s">
        <v>165</v>
      </c>
      <c r="C30" s="118"/>
      <c r="D30" s="118"/>
      <c r="E30" s="119"/>
      <c r="F30" s="23"/>
      <c r="G30" s="126"/>
      <c r="H30" s="159"/>
      <c r="I30" s="147"/>
      <c r="M30" s="43">
        <v>1</v>
      </c>
    </row>
    <row r="31" spans="1:13" ht="17.100000000000001" customHeight="1" x14ac:dyDescent="0.25">
      <c r="A31" s="142"/>
      <c r="B31" s="117" t="s">
        <v>117</v>
      </c>
      <c r="C31" s="118"/>
      <c r="D31" s="118"/>
      <c r="E31" s="119"/>
      <c r="F31" s="23"/>
      <c r="G31" s="126"/>
      <c r="H31" s="159"/>
      <c r="I31" s="147"/>
      <c r="M31" s="43" t="str">
        <f>IF(M30=1,IF(OR(C6="",C8=""),"",IF(AND(C8&lt;=50,C6&lt;=70000),27,IF(AND(C8&lt;=50,C6&gt;70000,C6&lt;=100000),25,IF(AND(C8&lt;=50,C6&gt;100000,C6&lt;=120000),23,IF(AND(C8&lt;=50,C6&gt;120000),19,IF(AND(C8&gt;50,C8&lt;=1000,C6&lt;=200000),27,IF(AND(C8&gt;50,C8&lt;=1000,C6&gt;200000,C6&lt;=300000),25,IF(AND(C8&gt;50,C8&lt;=1000,C6&gt;300000,C6&lt;=350000),23,IF(AND(C8&gt;50,C8&lt;=1000,C6&gt;350000),19,IF(AND(C8&gt;1000,C6&lt;=250000),27,IF(AND(C8&gt;1000,C6&gt;250000,C6&lt;=300000),25,IF(AND(C8&gt;1000,C6&gt;300000,C6&lt;=400000),23,IF(AND(C8&gt;1000,C6&gt;400000),19,))))))))))))),"")</f>
        <v/>
      </c>
    </row>
    <row r="32" spans="1:13" ht="17.100000000000001" customHeight="1" x14ac:dyDescent="0.25">
      <c r="A32" s="142"/>
      <c r="B32" s="117" t="s">
        <v>118</v>
      </c>
      <c r="C32" s="118"/>
      <c r="D32" s="118"/>
      <c r="E32" s="119"/>
      <c r="F32" s="23"/>
      <c r="G32" s="126"/>
      <c r="H32" s="159"/>
      <c r="I32" s="147"/>
      <c r="M32" s="43" t="str">
        <f>IF(M30=2,IF(AND(C6=""),"",IF(AND(C6&lt;=300000),27,IF(AND(C6&gt;300000,C6&lt;=400000),25,IF(AND(C6&gt;400000,C6&lt;=450000),23,IF(AND(C6&gt;450000),19,))))),"")</f>
        <v/>
      </c>
    </row>
    <row r="33" spans="1:13" ht="17.100000000000001" customHeight="1" x14ac:dyDescent="0.25">
      <c r="A33" s="142"/>
      <c r="B33" s="117" t="s">
        <v>119</v>
      </c>
      <c r="C33" s="118"/>
      <c r="D33" s="118"/>
      <c r="E33" s="119"/>
      <c r="F33" s="23"/>
      <c r="G33" s="126"/>
      <c r="H33" s="159"/>
      <c r="I33" s="147"/>
      <c r="M33" s="43" t="str">
        <f>IF(AND(M31="",M32=""),"",SUM(M31:M32))</f>
        <v/>
      </c>
    </row>
    <row r="34" spans="1:13" ht="17.100000000000001" customHeight="1" x14ac:dyDescent="0.25">
      <c r="A34" s="142"/>
      <c r="B34" s="117" t="s">
        <v>120</v>
      </c>
      <c r="C34" s="118"/>
      <c r="D34" s="118"/>
      <c r="E34" s="119"/>
      <c r="G34" s="126"/>
      <c r="H34" s="159"/>
      <c r="I34" s="147"/>
    </row>
    <row r="35" spans="1:13" ht="30" customHeight="1" x14ac:dyDescent="0.25">
      <c r="A35" s="142"/>
      <c r="B35" s="152" t="s">
        <v>166</v>
      </c>
      <c r="C35" s="118"/>
      <c r="D35" s="118"/>
      <c r="E35" s="119"/>
      <c r="G35" s="126"/>
      <c r="H35" s="159"/>
      <c r="I35" s="147"/>
    </row>
    <row r="36" spans="1:13" ht="17.100000000000001" customHeight="1" x14ac:dyDescent="0.25">
      <c r="A36" s="142"/>
      <c r="B36" s="117" t="s">
        <v>121</v>
      </c>
      <c r="C36" s="118"/>
      <c r="D36" s="118"/>
      <c r="E36" s="119"/>
      <c r="F36" s="17">
        <v>27</v>
      </c>
      <c r="G36" s="126"/>
      <c r="H36" s="159"/>
      <c r="I36" s="147"/>
    </row>
    <row r="37" spans="1:13" ht="17.100000000000001" customHeight="1" x14ac:dyDescent="0.25">
      <c r="A37" s="142"/>
      <c r="B37" s="117" t="s">
        <v>122</v>
      </c>
      <c r="C37" s="118"/>
      <c r="D37" s="118"/>
      <c r="E37" s="119"/>
      <c r="F37" s="17"/>
      <c r="G37" s="126"/>
      <c r="H37" s="159"/>
      <c r="I37" s="147"/>
    </row>
    <row r="38" spans="1:13" ht="17.100000000000001" customHeight="1" x14ac:dyDescent="0.25">
      <c r="A38" s="142"/>
      <c r="B38" s="117" t="s">
        <v>123</v>
      </c>
      <c r="C38" s="118"/>
      <c r="D38" s="118"/>
      <c r="E38" s="119"/>
      <c r="F38" s="17">
        <v>25</v>
      </c>
      <c r="G38" s="126"/>
      <c r="H38" s="159"/>
      <c r="I38" s="147"/>
    </row>
    <row r="39" spans="1:13" ht="17.100000000000001" customHeight="1" x14ac:dyDescent="0.25">
      <c r="A39" s="142"/>
      <c r="B39" s="117" t="s">
        <v>124</v>
      </c>
      <c r="C39" s="118"/>
      <c r="D39" s="118"/>
      <c r="E39" s="119"/>
      <c r="F39" s="17"/>
      <c r="G39" s="126"/>
      <c r="H39" s="159"/>
      <c r="I39" s="147"/>
    </row>
    <row r="40" spans="1:13" ht="30" customHeight="1" x14ac:dyDescent="0.25">
      <c r="A40" s="142"/>
      <c r="B40" s="152" t="s">
        <v>167</v>
      </c>
      <c r="C40" s="118"/>
      <c r="D40" s="118"/>
      <c r="E40" s="119"/>
      <c r="F40" s="17">
        <v>23</v>
      </c>
      <c r="G40" s="126"/>
      <c r="H40" s="159"/>
      <c r="I40" s="147"/>
    </row>
    <row r="41" spans="1:13" ht="17.100000000000001" customHeight="1" x14ac:dyDescent="0.25">
      <c r="A41" s="142"/>
      <c r="B41" s="117" t="s">
        <v>125</v>
      </c>
      <c r="C41" s="118"/>
      <c r="D41" s="118"/>
      <c r="E41" s="119"/>
      <c r="F41" s="20"/>
      <c r="G41" s="126"/>
      <c r="H41" s="159"/>
      <c r="I41" s="147"/>
    </row>
    <row r="42" spans="1:13" ht="17.100000000000001" customHeight="1" x14ac:dyDescent="0.25">
      <c r="A42" s="142"/>
      <c r="B42" s="117" t="s">
        <v>122</v>
      </c>
      <c r="C42" s="118"/>
      <c r="D42" s="118"/>
      <c r="E42" s="119"/>
      <c r="F42" s="24">
        <v>19</v>
      </c>
      <c r="G42" s="126"/>
      <c r="H42" s="159"/>
      <c r="I42" s="147"/>
    </row>
    <row r="43" spans="1:13" ht="17.100000000000001" customHeight="1" x14ac:dyDescent="0.25">
      <c r="A43" s="142"/>
      <c r="B43" s="117" t="s">
        <v>126</v>
      </c>
      <c r="C43" s="118"/>
      <c r="D43" s="118"/>
      <c r="E43" s="119"/>
      <c r="F43" s="20"/>
      <c r="G43" s="126"/>
      <c r="H43" s="159"/>
      <c r="I43" s="147"/>
    </row>
    <row r="44" spans="1:13" ht="17.100000000000001" customHeight="1" x14ac:dyDescent="0.25">
      <c r="A44" s="142"/>
      <c r="B44" s="117" t="s">
        <v>127</v>
      </c>
      <c r="C44" s="118"/>
      <c r="D44" s="118"/>
      <c r="E44" s="119"/>
      <c r="F44" s="20"/>
      <c r="G44" s="126"/>
      <c r="H44" s="159"/>
      <c r="I44" s="147"/>
    </row>
    <row r="45" spans="1:13" ht="36.75" customHeight="1" x14ac:dyDescent="0.25">
      <c r="A45" s="142"/>
      <c r="B45" s="117" t="s">
        <v>128</v>
      </c>
      <c r="C45" s="118"/>
      <c r="D45" s="118"/>
      <c r="E45" s="119"/>
      <c r="F45" s="20"/>
      <c r="G45" s="126"/>
      <c r="H45" s="159"/>
      <c r="I45" s="147"/>
    </row>
    <row r="46" spans="1:13" ht="17.100000000000001" customHeight="1" x14ac:dyDescent="0.25">
      <c r="A46" s="142"/>
      <c r="B46" s="117" t="s">
        <v>129</v>
      </c>
      <c r="C46" s="118"/>
      <c r="D46" s="118"/>
      <c r="E46" s="119"/>
      <c r="F46" s="20"/>
      <c r="G46" s="126"/>
      <c r="H46" s="159"/>
      <c r="I46" s="147"/>
    </row>
    <row r="47" spans="1:13" ht="17.100000000000001" customHeight="1" x14ac:dyDescent="0.25">
      <c r="A47" s="142"/>
      <c r="B47" s="117" t="s">
        <v>130</v>
      </c>
      <c r="C47" s="118"/>
      <c r="D47" s="118"/>
      <c r="E47" s="119"/>
      <c r="F47" s="20"/>
      <c r="G47" s="126"/>
      <c r="H47" s="159"/>
      <c r="I47" s="147"/>
    </row>
    <row r="48" spans="1:13" ht="17.100000000000001" customHeight="1" x14ac:dyDescent="0.25">
      <c r="A48" s="142"/>
      <c r="B48" s="117" t="s">
        <v>131</v>
      </c>
      <c r="C48" s="118"/>
      <c r="D48" s="118"/>
      <c r="E48" s="119"/>
      <c r="F48" s="20"/>
      <c r="G48" s="126"/>
      <c r="H48" s="159"/>
      <c r="I48" s="147"/>
    </row>
    <row r="49" spans="1:17" ht="17.100000000000001" customHeight="1" x14ac:dyDescent="0.25">
      <c r="A49" s="145"/>
      <c r="B49" s="120" t="s">
        <v>132</v>
      </c>
      <c r="C49" s="121"/>
      <c r="D49" s="121"/>
      <c r="E49" s="122"/>
      <c r="F49" s="21"/>
      <c r="G49" s="127"/>
      <c r="H49" s="159"/>
      <c r="I49" s="147"/>
      <c r="P49" s="46" t="s">
        <v>147</v>
      </c>
      <c r="Q49" s="46" t="s">
        <v>148</v>
      </c>
    </row>
    <row r="50" spans="1:17" ht="30.75" customHeight="1" x14ac:dyDescent="0.25">
      <c r="A50" s="141" t="s">
        <v>144</v>
      </c>
      <c r="B50" s="124" t="s">
        <v>133</v>
      </c>
      <c r="C50" s="112"/>
      <c r="D50" s="112"/>
      <c r="E50" s="113"/>
      <c r="F50" s="25"/>
      <c r="G50" s="132" t="s">
        <v>176</v>
      </c>
      <c r="H50" s="16" t="s">
        <v>152</v>
      </c>
      <c r="I50" s="114" t="str">
        <f>TRANSPOSE(N55)</f>
        <v/>
      </c>
      <c r="L50" s="43" t="s">
        <v>151</v>
      </c>
      <c r="M50" s="43">
        <v>0</v>
      </c>
      <c r="N50" s="57">
        <f>IF(M50=1,"MRR",IF(M50=2,"OSR",))</f>
        <v>0</v>
      </c>
      <c r="P50" s="47" t="s">
        <v>149</v>
      </c>
      <c r="Q50" s="47" t="s">
        <v>149</v>
      </c>
    </row>
    <row r="51" spans="1:17" x14ac:dyDescent="0.25">
      <c r="A51" s="142"/>
      <c r="B51" s="117" t="s">
        <v>134</v>
      </c>
      <c r="C51" s="118"/>
      <c r="D51" s="118"/>
      <c r="E51" s="119"/>
      <c r="F51" s="26"/>
      <c r="G51" s="126"/>
      <c r="H51" s="149"/>
      <c r="I51" s="115"/>
      <c r="L51" s="43" t="s">
        <v>153</v>
      </c>
      <c r="M51" s="43">
        <v>0</v>
      </c>
      <c r="P51" s="48">
        <v>0.5</v>
      </c>
      <c r="Q51" s="48">
        <v>0.4</v>
      </c>
    </row>
    <row r="52" spans="1:17" x14ac:dyDescent="0.25">
      <c r="A52" s="142"/>
      <c r="B52" s="117" t="s">
        <v>135</v>
      </c>
      <c r="C52" s="118"/>
      <c r="D52" s="118"/>
      <c r="E52" s="119"/>
      <c r="F52" s="17">
        <v>4</v>
      </c>
      <c r="G52" s="126"/>
      <c r="H52" s="150"/>
      <c r="I52" s="115"/>
      <c r="L52" s="43" t="s">
        <v>154</v>
      </c>
      <c r="M52" s="43" t="e">
        <f>C9/C6</f>
        <v>#DIV/0!</v>
      </c>
      <c r="P52" s="47" t="s">
        <v>150</v>
      </c>
      <c r="Q52" s="47" t="s">
        <v>150</v>
      </c>
    </row>
    <row r="53" spans="1:17" x14ac:dyDescent="0.25">
      <c r="A53" s="142"/>
      <c r="B53" s="117" t="s">
        <v>136</v>
      </c>
      <c r="C53" s="118"/>
      <c r="D53" s="118"/>
      <c r="E53" s="119"/>
      <c r="F53" s="17">
        <v>8</v>
      </c>
      <c r="G53" s="126"/>
      <c r="H53" s="150"/>
      <c r="I53" s="115"/>
      <c r="L53" s="43" t="s">
        <v>155</v>
      </c>
      <c r="M53" s="43" t="str">
        <f>IFERROR(M52,"")</f>
        <v/>
      </c>
      <c r="P53" s="48">
        <v>0.7</v>
      </c>
      <c r="Q53" s="48">
        <v>0.6</v>
      </c>
    </row>
    <row r="54" spans="1:17" x14ac:dyDescent="0.25">
      <c r="A54" s="142"/>
      <c r="B54" s="117" t="s">
        <v>137</v>
      </c>
      <c r="C54" s="118"/>
      <c r="D54" s="118"/>
      <c r="E54" s="119"/>
      <c r="F54" s="17"/>
      <c r="G54" s="126"/>
      <c r="H54" s="150"/>
      <c r="I54" s="115"/>
      <c r="M54" s="43" t="str">
        <f>IF(OR(C6="",C9=""),"",IF(AND(M50=1,M51=1),IF(AND((P53-M53)&gt;=0.2,(P53-M53)&lt;0.3),4,IF((P53-M53)&gt;=0.3,8,)),0))</f>
        <v/>
      </c>
      <c r="N54" s="43">
        <f>SUM(M54:M57)</f>
        <v>0</v>
      </c>
    </row>
    <row r="55" spans="1:17" x14ac:dyDescent="0.25">
      <c r="A55" s="142"/>
      <c r="B55" s="117" t="s">
        <v>138</v>
      </c>
      <c r="C55" s="118"/>
      <c r="D55" s="118"/>
      <c r="E55" s="119"/>
      <c r="F55" s="26"/>
      <c r="G55" s="126"/>
      <c r="H55" s="150"/>
      <c r="I55" s="115"/>
      <c r="M55" s="43" t="str">
        <f>IF(OR(C6="",C9=""),"",IF(AND(M50=1,M51=2),IF(AND((P51-M53)&gt;=0.05,(P51-M53)&lt;0.1),4,IF((P51-M53)&gt;=0.1,8,)),0))</f>
        <v/>
      </c>
      <c r="N55" s="43" t="str">
        <f>IF(OR(M50=0,M51=0),"",IF(OR(C6="",C9=""),"",N54))</f>
        <v/>
      </c>
    </row>
    <row r="56" spans="1:17" x14ac:dyDescent="0.25">
      <c r="A56" s="145"/>
      <c r="B56" s="117" t="s">
        <v>139</v>
      </c>
      <c r="C56" s="118"/>
      <c r="D56" s="118"/>
      <c r="E56" s="119"/>
      <c r="F56" s="27"/>
      <c r="G56" s="127"/>
      <c r="H56" s="151"/>
      <c r="I56" s="116"/>
      <c r="M56" s="43" t="str">
        <f>IF(OR(C6="",C9=""),"",IF(AND(M50=2,M51=1),IF(AND((Q53-M53)&gt;=0.2,(Q53-M53)&lt;0.3),4,IF((Q53-M53)&gt;=0.3,8,)),0))</f>
        <v/>
      </c>
    </row>
    <row r="57" spans="1:17" x14ac:dyDescent="0.25">
      <c r="A57" s="141" t="s">
        <v>145</v>
      </c>
      <c r="B57" s="124" t="s">
        <v>140</v>
      </c>
      <c r="C57" s="112"/>
      <c r="D57" s="112"/>
      <c r="E57" s="113"/>
      <c r="F57" s="15"/>
      <c r="G57" s="143" t="s">
        <v>173</v>
      </c>
      <c r="H57" s="16" t="s">
        <v>170</v>
      </c>
      <c r="I57" s="147" t="str">
        <f>TRANSPOSE(O58)</f>
        <v/>
      </c>
      <c r="K57" s="43" t="s">
        <v>156</v>
      </c>
      <c r="L57" s="45">
        <f>SUM(H58:H62)</f>
        <v>0</v>
      </c>
      <c r="M57" s="43" t="str">
        <f>IF(OR(C6="",C9=""),"",IF(AND(M50=2,M51=2),IF(AND((Q51-M53)&gt;=0.05,(Q51-M53)&lt;0.1),4,IF((Q51-M53)&gt;=0.1,8,)),0))</f>
        <v/>
      </c>
    </row>
    <row r="58" spans="1:17" ht="114.75" customHeight="1" x14ac:dyDescent="0.25">
      <c r="A58" s="142"/>
      <c r="B58" s="148" t="s">
        <v>181</v>
      </c>
      <c r="C58" s="118"/>
      <c r="D58" s="118"/>
      <c r="E58" s="119"/>
      <c r="F58" s="17">
        <v>32</v>
      </c>
      <c r="G58" s="144"/>
      <c r="H58" s="69"/>
      <c r="I58" s="147"/>
      <c r="K58" s="43" t="e">
        <f>H58/L57</f>
        <v>#DIV/0!</v>
      </c>
      <c r="L58" s="51">
        <f>IFERROR(K58,0)</f>
        <v>0</v>
      </c>
      <c r="M58" s="51">
        <f>IF(L58&gt;=0.9,0.9,L58)</f>
        <v>0</v>
      </c>
      <c r="N58" s="51">
        <f>M58</f>
        <v>0</v>
      </c>
      <c r="O58" s="45" t="str">
        <f>IF(OR(H58="",H59="",H60="",H61="",H62=""),"",IF(SUM(H58:H62)&lt;&gt;C6,"",IF(AND(K11=2,OR(H58&lt;&gt;0,H59&lt;&gt;0)),"",IF(AND(K11=1,C12=""),"",IF(AND(K11=2,C12&lt;&gt;""),"",IF(AND(SUM(L58:L62)&gt;0,SUM(L58:L61)&lt;0.9),24,IF(AND(L58&gt;=0.9),32,IF(AND(L59&gt;=0.9),31,IF(AND(L60&gt;=0.9),30,IF(AND(L61&gt;=0.9),28,SUMPRODUCT(F58:F61,N58:N61)/SUM(N58:N61)))))))))))</f>
        <v/>
      </c>
    </row>
    <row r="59" spans="1:17" ht="106.5" customHeight="1" x14ac:dyDescent="0.25">
      <c r="A59" s="142"/>
      <c r="B59" s="148" t="s">
        <v>182</v>
      </c>
      <c r="C59" s="118"/>
      <c r="D59" s="118"/>
      <c r="E59" s="119"/>
      <c r="F59" s="17">
        <v>31</v>
      </c>
      <c r="G59" s="144"/>
      <c r="H59" s="69"/>
      <c r="I59" s="147"/>
      <c r="K59" s="43" t="e">
        <f>H59/L57</f>
        <v>#DIV/0!</v>
      </c>
      <c r="L59" s="51">
        <f t="shared" ref="L59:L62" si="0">IFERROR(K59,0)</f>
        <v>0</v>
      </c>
      <c r="M59" s="51">
        <f t="shared" ref="M59:M62" si="1">IF(L59&gt;=0.9,0.9,L59)</f>
        <v>0</v>
      </c>
      <c r="N59" s="51">
        <f>IF(M58+M59&lt;=0.9,M59,M59-(M58+M59-0.9))</f>
        <v>0</v>
      </c>
      <c r="O59" s="58" t="str">
        <f>IF(OR(H58="",H59="",H60="",H61="",H62=""),"",IF(SUM(H58:H62)&lt;&gt;C6,"",IF(AND(K11=2,OR(H58&lt;&gt;0,H59&lt;&gt;0)),"",IF(AND(K11=1,C12=""),"",IF(AND(K11=2,C12&lt;&gt;""),"",IF(AND(SUM(L58:L62)&gt;0,SUM(L58:L61)&lt;0.9),24,IF(AND(L58&gt;=0.9),32,IF(AND(L59&gt;=0.9),31,IF(AND(L60&gt;=0.9),30,IF(AND(L61&gt;=0.9),28,SUMPRODUCT(F58:F61,N58:N61)/SUM(N58:N61)))))))))))</f>
        <v/>
      </c>
    </row>
    <row r="60" spans="1:17" ht="39.75" customHeight="1" x14ac:dyDescent="0.25">
      <c r="A60" s="142"/>
      <c r="B60" s="148" t="s">
        <v>183</v>
      </c>
      <c r="C60" s="118"/>
      <c r="D60" s="118"/>
      <c r="E60" s="119"/>
      <c r="F60" s="17">
        <v>30</v>
      </c>
      <c r="G60" s="144"/>
      <c r="H60" s="28"/>
      <c r="I60" s="147"/>
      <c r="K60" s="43" t="e">
        <f>H60/L57</f>
        <v>#DIV/0!</v>
      </c>
      <c r="L60" s="51">
        <f t="shared" si="0"/>
        <v>0</v>
      </c>
      <c r="M60" s="51">
        <f t="shared" si="1"/>
        <v>0</v>
      </c>
      <c r="N60" s="51">
        <f>IF(N58+N59+M60&lt;=0.9,M60,0.9-N58-N59)</f>
        <v>0</v>
      </c>
    </row>
    <row r="61" spans="1:17" ht="26.25" customHeight="1" x14ac:dyDescent="0.25">
      <c r="A61" s="142"/>
      <c r="B61" s="117" t="s">
        <v>141</v>
      </c>
      <c r="C61" s="118"/>
      <c r="D61" s="118"/>
      <c r="E61" s="119"/>
      <c r="F61" s="17">
        <v>28</v>
      </c>
      <c r="G61" s="144"/>
      <c r="H61" s="28"/>
      <c r="I61" s="147"/>
      <c r="K61" s="43" t="e">
        <f>H61/L57</f>
        <v>#DIV/0!</v>
      </c>
      <c r="L61" s="51">
        <f t="shared" si="0"/>
        <v>0</v>
      </c>
      <c r="M61" s="51">
        <f t="shared" si="1"/>
        <v>0</v>
      </c>
      <c r="N61" s="51">
        <f>IF(N58+N59+N60+M61&lt;=0.9,M61,0.9-N58-N59-N60)</f>
        <v>0</v>
      </c>
    </row>
    <row r="62" spans="1:17" ht="30" customHeight="1" x14ac:dyDescent="0.25">
      <c r="A62" s="142"/>
      <c r="B62" s="117" t="s">
        <v>142</v>
      </c>
      <c r="C62" s="118"/>
      <c r="D62" s="118"/>
      <c r="E62" s="119"/>
      <c r="F62" s="17">
        <v>24</v>
      </c>
      <c r="G62" s="144"/>
      <c r="H62" s="28"/>
      <c r="I62" s="147"/>
      <c r="K62" s="43" t="e">
        <f>H62/L57</f>
        <v>#DIV/0!</v>
      </c>
      <c r="L62" s="51">
        <f t="shared" si="0"/>
        <v>0</v>
      </c>
      <c r="M62" s="51">
        <f t="shared" si="1"/>
        <v>0</v>
      </c>
      <c r="N62" s="51">
        <f>IF(SUM(N58:N61)&lt;=0.9,M62,0.7-SUM(N58:N61))</f>
        <v>0</v>
      </c>
    </row>
    <row r="63" spans="1:17" x14ac:dyDescent="0.25">
      <c r="A63" s="131" t="s">
        <v>157</v>
      </c>
      <c r="B63" s="131"/>
      <c r="C63" s="131"/>
      <c r="D63" s="131"/>
      <c r="E63" s="131"/>
      <c r="F63" s="131"/>
      <c r="G63" s="131"/>
      <c r="H63" s="29"/>
      <c r="I63" s="30">
        <f>SUM(I16:I62)</f>
        <v>0</v>
      </c>
    </row>
    <row r="68" spans="2:7" x14ac:dyDescent="0.25">
      <c r="B68" s="40" t="s">
        <v>158</v>
      </c>
    </row>
    <row r="69" spans="2:7" x14ac:dyDescent="0.25">
      <c r="B69" s="93" t="str">
        <f>IF(C6="","nie sú zadané OV","")</f>
        <v>nie sú zadané OV</v>
      </c>
      <c r="C69" s="93"/>
      <c r="D69" s="93"/>
      <c r="E69" s="93"/>
      <c r="F69" s="93"/>
      <c r="G69" s="93"/>
    </row>
    <row r="70" spans="2:7" x14ac:dyDescent="0.25">
      <c r="B70" s="93" t="str">
        <f>IF(C7="","nie je zadaná výmera zavlažiteľnej plochy projektom","")</f>
        <v>nie je zadaná výmera zavlažiteľnej plochy projektom</v>
      </c>
      <c r="C70" s="93"/>
      <c r="D70" s="93"/>
      <c r="E70" s="93"/>
      <c r="F70" s="93"/>
      <c r="G70" s="93"/>
    </row>
    <row r="71" spans="2:7" x14ac:dyDescent="0.25">
      <c r="B71" s="93" t="str">
        <f>IF(C8="","nie je zadaná celková výmera zavlažiteľnej plochy","")</f>
        <v>nie je zadaná celková výmera zavlažiteľnej plochy</v>
      </c>
      <c r="C71" s="93"/>
      <c r="D71" s="93"/>
      <c r="E71" s="93"/>
      <c r="F71" s="93"/>
      <c r="G71" s="93"/>
    </row>
    <row r="72" spans="2:7" x14ac:dyDescent="0.25">
      <c r="B72" s="93" t="str">
        <f>IF(C9="","nie je zadaný požadovaný NFP","")</f>
        <v>nie je zadaný požadovaný NFP</v>
      </c>
      <c r="C72" s="93"/>
      <c r="D72" s="93"/>
      <c r="E72" s="93"/>
      <c r="F72" s="93"/>
      <c r="G72" s="93"/>
    </row>
    <row r="73" spans="2:7" x14ac:dyDescent="0.25">
      <c r="B73" s="93" t="str">
        <f>IF(OR(M50=0,M50=""),"označte miesto realizácie","")</f>
        <v>označte miesto realizácie</v>
      </c>
      <c r="C73" s="93"/>
      <c r="D73" s="93"/>
      <c r="E73" s="93"/>
      <c r="F73" s="93"/>
      <c r="G73" s="93"/>
    </row>
    <row r="74" spans="2:7" x14ac:dyDescent="0.25">
      <c r="B74" s="93" t="str">
        <f>IF(H17=0,"nie je vyplnený hárok nezamestanosť","")</f>
        <v>nie je vyplnený hárok nezamestanosť</v>
      </c>
      <c r="C74" s="93"/>
      <c r="D74" s="93"/>
      <c r="E74" s="93"/>
      <c r="F74" s="93"/>
      <c r="G74" s="93"/>
    </row>
    <row r="75" spans="2:7" x14ac:dyDescent="0.25">
      <c r="B75" s="93" t="str">
        <f>IF(I19="","označte jednu možnosť v bodovacom kritériu č. 2","")</f>
        <v>označte jednu možnosť v bodovacom kritériu č. 2</v>
      </c>
      <c r="C75" s="93"/>
      <c r="D75" s="93"/>
      <c r="E75" s="93"/>
      <c r="F75" s="93"/>
      <c r="G75" s="93"/>
    </row>
    <row r="76" spans="2:7" x14ac:dyDescent="0.25">
      <c r="B76" s="93" t="str">
        <f>IF(I23="","označte jednu možnosť v bodovacom kritériu č. 3","")</f>
        <v>označte jednu možnosť v bodovacom kritériu č. 3</v>
      </c>
      <c r="C76" s="93"/>
      <c r="D76" s="93"/>
      <c r="E76" s="93"/>
      <c r="F76" s="93"/>
      <c r="G76" s="93"/>
    </row>
    <row r="77" spans="2:7" x14ac:dyDescent="0.25">
      <c r="B77" s="93" t="str">
        <f>IF(OR(M30="",M30=0),"označte jednu možnosť v bodovacom kritériu č. 5","")</f>
        <v/>
      </c>
      <c r="C77" s="93"/>
      <c r="D77" s="93"/>
      <c r="E77" s="93"/>
      <c r="F77" s="93"/>
      <c r="G77" s="93"/>
    </row>
    <row r="78" spans="2:7" x14ac:dyDescent="0.25">
      <c r="B78" s="93" t="str">
        <f>IF(OR(M51="",M51=0),"označte jednu možnosť v bodovacom kritériu č. 6","")</f>
        <v>označte jednu možnosť v bodovacom kritériu č. 6</v>
      </c>
      <c r="C78" s="93"/>
      <c r="D78" s="93"/>
      <c r="E78" s="93"/>
      <c r="F78" s="93"/>
      <c r="G78" s="93"/>
    </row>
    <row r="79" spans="2:7" x14ac:dyDescent="0.25">
      <c r="B79" s="93" t="str">
        <f>IF(OR(H60="",H61="",H62=""),"zadajte Výdavky v bodovacom kritériu č. 7 - aj nulové hodnoty","")</f>
        <v>zadajte Výdavky v bodovacom kritériu č. 7 - aj nulové hodnoty</v>
      </c>
      <c r="C79" s="93"/>
      <c r="D79" s="93"/>
      <c r="E79" s="93"/>
      <c r="F79" s="93"/>
      <c r="G79" s="93"/>
    </row>
    <row r="80" spans="2:7" x14ac:dyDescent="0.25">
      <c r="B80" s="93" t="str">
        <f>IF(C6&lt;&gt;SUM(H58:H62),"súčet OV zadaných v 7 bodovacom kritériu je &lt;&gt; ako výška OV zadaných v bunke C6","")</f>
        <v/>
      </c>
      <c r="C80" s="93"/>
      <c r="D80" s="93"/>
      <c r="E80" s="93"/>
      <c r="F80" s="93"/>
      <c r="G80" s="93"/>
    </row>
    <row r="81" spans="2:7" x14ac:dyDescent="0.25">
      <c r="B81" s="93" t="str">
        <f>IF(AND(K11=2,OR(H58&lt;&gt;0,H59&lt;&gt;0)),"body v 7 bodovacom kritériu za písm. a) alebo b) sa uplatňujú iba pri realizácii kolektívnych investícií","")</f>
        <v/>
      </c>
      <c r="C81" s="93"/>
      <c r="D81" s="93"/>
      <c r="E81" s="93"/>
      <c r="F81" s="93"/>
      <c r="G81" s="93"/>
    </row>
    <row r="82" spans="2:7" x14ac:dyDescent="0.25">
      <c r="B82" s="93" t="str">
        <f>IF(C4="","nie je zadaný žiadateľ","")</f>
        <v>nie je zadaný žiadateľ</v>
      </c>
      <c r="C82" s="93"/>
      <c r="D82" s="93"/>
      <c r="E82" s="93"/>
      <c r="F82" s="93"/>
      <c r="G82" s="93"/>
    </row>
    <row r="83" spans="2:7" x14ac:dyDescent="0.25">
      <c r="B83" s="93" t="str">
        <f>IF(C5="","nie je zadané IČO","")</f>
        <v>nie je zadané IČO</v>
      </c>
      <c r="C83" s="93"/>
      <c r="D83" s="93"/>
      <c r="E83" s="93"/>
      <c r="F83" s="93"/>
      <c r="G83" s="93"/>
    </row>
    <row r="84" spans="2:7" x14ac:dyDescent="0.25">
      <c r="B84" s="93" t="str">
        <f>IF(AND(K23=1,Zoznam_pozemkov!C4=""),"vyplnte hárok Zoznam pozemkov","")</f>
        <v/>
      </c>
      <c r="C84" s="93"/>
      <c r="D84" s="93"/>
      <c r="E84" s="93"/>
      <c r="F84" s="93"/>
      <c r="G84" s="93"/>
    </row>
    <row r="85" spans="2:7" x14ac:dyDescent="0.25">
      <c r="B85" s="93" t="str">
        <f>IF(AND(K11=1,C12=""),"zadajte počet účastníkov kolektívnej investície","")</f>
        <v/>
      </c>
      <c r="C85" s="93"/>
      <c r="D85" s="93"/>
      <c r="E85" s="93"/>
      <c r="F85" s="93"/>
      <c r="G85" s="93"/>
    </row>
    <row r="86" spans="2:7" x14ac:dyDescent="0.25">
      <c r="B86" s="94" t="str">
        <f>IF(AND(K11=2,C12&lt;&gt;""),"zadali ste počet účastníkov kolektívnej investície a zároveň ste označili že sa nejedná o kolektívnu investíciu","")</f>
        <v/>
      </c>
      <c r="C86" s="94"/>
      <c r="D86" s="94"/>
      <c r="E86" s="94"/>
      <c r="F86" s="94"/>
      <c r="G86" s="94"/>
    </row>
    <row r="87" spans="2:7" x14ac:dyDescent="0.25">
      <c r="B87" s="40" t="str">
        <f>IF(OR(I16="",I19="",I23="",I24="",I29="",I50="",I57=""),"",IF(I63&lt;65,"minimálna hranica požadovaných bodov je 65",""))</f>
        <v/>
      </c>
    </row>
  </sheetData>
  <sheetProtection algorithmName="SHA-512" hashValue="CHjHQIlI7KMR5O3vlAbKuysArzh6WthBt93+52XxQ/tMPJOm7zGf/bBtNk9VWrN1IkAAz680EvmEQK6BDIsOWQ==" saltValue="/bq5ti2ltLPxV3iXj/xbHQ==" spinCount="100000" sheet="1" objects="1" scenarios="1"/>
  <mergeCells count="90">
    <mergeCell ref="H17:H18"/>
    <mergeCell ref="B18:E18"/>
    <mergeCell ref="I29:I49"/>
    <mergeCell ref="B30:E30"/>
    <mergeCell ref="B31:E31"/>
    <mergeCell ref="B32:E32"/>
    <mergeCell ref="B33:E33"/>
    <mergeCell ref="B44:E44"/>
    <mergeCell ref="B46:E46"/>
    <mergeCell ref="B47:E47"/>
    <mergeCell ref="B48:E48"/>
    <mergeCell ref="B49:E49"/>
    <mergeCell ref="B29:E29"/>
    <mergeCell ref="G29:G49"/>
    <mergeCell ref="H29:H49"/>
    <mergeCell ref="B45:E45"/>
    <mergeCell ref="B34:E34"/>
    <mergeCell ref="B35:E35"/>
    <mergeCell ref="B36:E36"/>
    <mergeCell ref="B37:E37"/>
    <mergeCell ref="B38:E38"/>
    <mergeCell ref="B39:E39"/>
    <mergeCell ref="B40:E40"/>
    <mergeCell ref="B41:E41"/>
    <mergeCell ref="B42:E42"/>
    <mergeCell ref="B43:E43"/>
    <mergeCell ref="B23:E23"/>
    <mergeCell ref="A29:A49"/>
    <mergeCell ref="I57:I62"/>
    <mergeCell ref="B58:E58"/>
    <mergeCell ref="B59:E59"/>
    <mergeCell ref="B60:E60"/>
    <mergeCell ref="B61:E61"/>
    <mergeCell ref="B62:E62"/>
    <mergeCell ref="I50:I56"/>
    <mergeCell ref="B51:E51"/>
    <mergeCell ref="H51:H56"/>
    <mergeCell ref="B52:E52"/>
    <mergeCell ref="B53:E53"/>
    <mergeCell ref="B54:E54"/>
    <mergeCell ref="B55:E55"/>
    <mergeCell ref="B56:E56"/>
    <mergeCell ref="I16:I18"/>
    <mergeCell ref="B17:E17"/>
    <mergeCell ref="A63:G63"/>
    <mergeCell ref="G19:G22"/>
    <mergeCell ref="B24:E24"/>
    <mergeCell ref="B25:E25"/>
    <mergeCell ref="B26:E26"/>
    <mergeCell ref="B27:E27"/>
    <mergeCell ref="B28:E28"/>
    <mergeCell ref="G24:G28"/>
    <mergeCell ref="A57:A62"/>
    <mergeCell ref="B57:E57"/>
    <mergeCell ref="G57:G62"/>
    <mergeCell ref="A50:A56"/>
    <mergeCell ref="B50:E50"/>
    <mergeCell ref="G50:G56"/>
    <mergeCell ref="B72:G72"/>
    <mergeCell ref="B73:G73"/>
    <mergeCell ref="C4:I4"/>
    <mergeCell ref="A24:A28"/>
    <mergeCell ref="B15:E15"/>
    <mergeCell ref="H25:H28"/>
    <mergeCell ref="I24:I28"/>
    <mergeCell ref="A19:A22"/>
    <mergeCell ref="B19:E19"/>
    <mergeCell ref="I19:I22"/>
    <mergeCell ref="B20:E20"/>
    <mergeCell ref="B21:E21"/>
    <mergeCell ref="B22:E22"/>
    <mergeCell ref="A16:A18"/>
    <mergeCell ref="B16:E16"/>
    <mergeCell ref="G16:G18"/>
    <mergeCell ref="B84:G84"/>
    <mergeCell ref="B85:G85"/>
    <mergeCell ref="B81:G81"/>
    <mergeCell ref="B86:G86"/>
    <mergeCell ref="B69:G69"/>
    <mergeCell ref="B80:G80"/>
    <mergeCell ref="B79:G79"/>
    <mergeCell ref="B82:G82"/>
    <mergeCell ref="B83:G83"/>
    <mergeCell ref="B74:G74"/>
    <mergeCell ref="B75:G75"/>
    <mergeCell ref="B76:G76"/>
    <mergeCell ref="B77:G77"/>
    <mergeCell ref="B78:G78"/>
    <mergeCell ref="B70:G70"/>
    <mergeCell ref="B71:G71"/>
  </mergeCells>
  <conditionalFormatting sqref="B69">
    <cfRule type="cellIs" dxfId="33" priority="20" operator="equal">
      <formula>"nie sú zadané OV"</formula>
    </cfRule>
  </conditionalFormatting>
  <conditionalFormatting sqref="B70">
    <cfRule type="cellIs" dxfId="32" priority="19" operator="equal">
      <formula>"nie je zadaná výmera zavlažiteľnej plochy projektom"</formula>
    </cfRule>
  </conditionalFormatting>
  <conditionalFormatting sqref="B71">
    <cfRule type="cellIs" dxfId="31" priority="18" operator="equal">
      <formula>"nie je zadaná celková výmera zavlažiteľnej plochy"</formula>
    </cfRule>
  </conditionalFormatting>
  <conditionalFormatting sqref="B72">
    <cfRule type="cellIs" dxfId="30" priority="17" operator="equal">
      <formula>"nie je zadaný požadovaný NFP"</formula>
    </cfRule>
  </conditionalFormatting>
  <conditionalFormatting sqref="B73">
    <cfRule type="cellIs" dxfId="29" priority="16" operator="equal">
      <formula>"označte miesto realizácie"</formula>
    </cfRule>
  </conditionalFormatting>
  <conditionalFormatting sqref="B74">
    <cfRule type="cellIs" dxfId="28" priority="15" operator="equal">
      <formula>"nie je vyplnený hárok nezamestanosť"</formula>
    </cfRule>
  </conditionalFormatting>
  <conditionalFormatting sqref="B75">
    <cfRule type="cellIs" dxfId="27" priority="14" operator="equal">
      <formula>"označte jednu možnosť v bodovacom kritériu č. 2"</formula>
    </cfRule>
  </conditionalFormatting>
  <conditionalFormatting sqref="B76">
    <cfRule type="cellIs" dxfId="26" priority="13" operator="equal">
      <formula>"označte jednu možnosť v bodovacom kritériu č. 3"</formula>
    </cfRule>
  </conditionalFormatting>
  <conditionalFormatting sqref="B77">
    <cfRule type="cellIs" dxfId="25" priority="12" operator="equal">
      <formula>"označte jednu možnosť v bodovacom kritériu č. 5"</formula>
    </cfRule>
  </conditionalFormatting>
  <conditionalFormatting sqref="B78">
    <cfRule type="cellIs" dxfId="24" priority="11" operator="equal">
      <formula>"označte jednu možnosť v bodovacom kritériu č. 6"</formula>
    </cfRule>
  </conditionalFormatting>
  <conditionalFormatting sqref="B79">
    <cfRule type="cellIs" dxfId="23" priority="10" operator="equal">
      <formula>"zadajte Výdavky v bodovacom kritériu č. 7 - aj nulové hodnoty"</formula>
    </cfRule>
  </conditionalFormatting>
  <conditionalFormatting sqref="B82">
    <cfRule type="cellIs" dxfId="22" priority="8" operator="equal">
      <formula>"nie je zadaný žiadateľ"</formula>
    </cfRule>
  </conditionalFormatting>
  <conditionalFormatting sqref="B83">
    <cfRule type="cellIs" dxfId="21" priority="7" operator="equal">
      <formula>"nie je zadané IČO"</formula>
    </cfRule>
  </conditionalFormatting>
  <conditionalFormatting sqref="B81:G81">
    <cfRule type="cellIs" dxfId="20" priority="6" operator="equal">
      <formula>"body v 7 bodovacom kritériu za písm. a) alebo b) sa uplatňujú iba pri realizácii kolektívnych investícií"</formula>
    </cfRule>
  </conditionalFormatting>
  <conditionalFormatting sqref="B80:G80">
    <cfRule type="cellIs" dxfId="19" priority="5" operator="equal">
      <formula>"súčet OV zadaných v 7 bodovacom kritériu je &lt;&gt; ako výška OV zadaných v bunke C6"</formula>
    </cfRule>
  </conditionalFormatting>
  <conditionalFormatting sqref="B85:G85">
    <cfRule type="cellIs" dxfId="18" priority="3" operator="equal">
      <formula>"zadajte počet účastníkov kolektívnej investície"</formula>
    </cfRule>
  </conditionalFormatting>
  <conditionalFormatting sqref="B86">
    <cfRule type="cellIs" dxfId="17" priority="2" operator="equal">
      <formula>"zadali ste počet účastníkov kolektívnej investície a zároveň ste označili že sa nejedná o kolektívnu investíciu"</formula>
    </cfRule>
  </conditionalFormatting>
  <conditionalFormatting sqref="B84:G84">
    <cfRule type="cellIs" dxfId="16" priority="1" operator="equal">
      <formula>"vyplnte hárok Zoznam pozemkov"</formula>
    </cfRule>
  </conditionalFormatting>
  <dataValidations count="5">
    <dataValidation allowBlank="1" showInputMessage="1" showErrorMessage="1" prompt="Vyplnenie sa prejaví na všetkých hárkoch" sqref="C4:I4 C5"/>
    <dataValidation type="whole" allowBlank="1" showInputMessage="1" showErrorMessage="1" error="minimálny počet personálne a majetkovo neprepojených účastníkov realizujúcich kolektívnu investíciu je 3" prompt="minimálny počet personálne a majetkovo neprepojených účastníkov realizujúcich kolektívnu investíciu je 3" sqref="C12">
      <formula1>3</formula1>
      <formula2>1000000</formula2>
    </dataValidation>
    <dataValidation type="decimal" allowBlank="1" showInputMessage="1" showErrorMessage="1" error="minimálna výška oprávnených výdavkov je 10 000 €_x000a_maximálna výška oprávnených výdavkov je 500 000 €" prompt="Oprávnené výdavky:_x000a_minimálna výška:_x000a_10 000 € _x000a_maximálna výška: _x000a_500 000 €" sqref="C6">
      <formula1>10000</formula1>
      <formula2>500000</formula2>
    </dataValidation>
    <dataValidation allowBlank="1" showInputMessage="1" showErrorMessage="1" prompt="body za písm. a) sa priznávajú iba v prípade realizácie kolektívnych investícií" sqref="H58"/>
    <dataValidation allowBlank="1" showInputMessage="1" showErrorMessage="1" prompt="body za písm. b) sa priznávajú iba v prípade realizácie kolektívnych investícií" sqref="H59"/>
  </dataValidations>
  <printOptions horizontalCentered="1"/>
  <pageMargins left="0.19685039370078741" right="0.19685039370078741" top="0.78740157480314965" bottom="0.78740157480314965" header="0.31496062992125984" footer="0.31496062992125984"/>
  <pageSetup paperSize="9" scale="97" fitToHeight="4" orientation="landscape" vertic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Group Box 1">
              <controlPr defaultSize="0" autoFill="0" autoPict="0">
                <anchor moveWithCells="1">
                  <from>
                    <xdr:col>7</xdr:col>
                    <xdr:colOff>0</xdr:colOff>
                    <xdr:row>18</xdr:row>
                    <xdr:rowOff>0</xdr:rowOff>
                  </from>
                  <to>
                    <xdr:col>8</xdr:col>
                    <xdr:colOff>0</xdr:colOff>
                    <xdr:row>22</xdr:row>
                    <xdr:rowOff>0</xdr:rowOff>
                  </to>
                </anchor>
              </controlPr>
            </control>
          </mc:Choice>
        </mc:AlternateContent>
        <mc:AlternateContent xmlns:mc="http://schemas.openxmlformats.org/markup-compatibility/2006">
          <mc:Choice Requires="x14">
            <control shapeId="2050" r:id="rId5" name="Option Button 2">
              <controlPr defaultSize="0" autoFill="0" autoLine="0" autoPict="0">
                <anchor moveWithCells="1">
                  <from>
                    <xdr:col>7</xdr:col>
                    <xdr:colOff>409575</xdr:colOff>
                    <xdr:row>18</xdr:row>
                    <xdr:rowOff>114300</xdr:rowOff>
                  </from>
                  <to>
                    <xdr:col>7</xdr:col>
                    <xdr:colOff>981075</xdr:colOff>
                    <xdr:row>18</xdr:row>
                    <xdr:rowOff>333375</xdr:rowOff>
                  </to>
                </anchor>
              </controlPr>
            </control>
          </mc:Choice>
        </mc:AlternateContent>
        <mc:AlternateContent xmlns:mc="http://schemas.openxmlformats.org/markup-compatibility/2006">
          <mc:Choice Requires="x14">
            <control shapeId="2052" r:id="rId6" name="Option Button 4">
              <controlPr defaultSize="0" autoFill="0" autoLine="0" autoPict="0">
                <anchor moveWithCells="1">
                  <from>
                    <xdr:col>7</xdr:col>
                    <xdr:colOff>409575</xdr:colOff>
                    <xdr:row>19</xdr:row>
                    <xdr:rowOff>28575</xdr:rowOff>
                  </from>
                  <to>
                    <xdr:col>7</xdr:col>
                    <xdr:colOff>981075</xdr:colOff>
                    <xdr:row>19</xdr:row>
                    <xdr:rowOff>247650</xdr:rowOff>
                  </to>
                </anchor>
              </controlPr>
            </control>
          </mc:Choice>
        </mc:AlternateContent>
        <mc:AlternateContent xmlns:mc="http://schemas.openxmlformats.org/markup-compatibility/2006">
          <mc:Choice Requires="x14">
            <control shapeId="2053" r:id="rId7" name="Option Button 5">
              <controlPr defaultSize="0" autoFill="0" autoLine="0" autoPict="0">
                <anchor moveWithCells="1">
                  <from>
                    <xdr:col>7</xdr:col>
                    <xdr:colOff>409575</xdr:colOff>
                    <xdr:row>20</xdr:row>
                    <xdr:rowOff>28575</xdr:rowOff>
                  </from>
                  <to>
                    <xdr:col>7</xdr:col>
                    <xdr:colOff>981075</xdr:colOff>
                    <xdr:row>20</xdr:row>
                    <xdr:rowOff>247650</xdr:rowOff>
                  </to>
                </anchor>
              </controlPr>
            </control>
          </mc:Choice>
        </mc:AlternateContent>
        <mc:AlternateContent xmlns:mc="http://schemas.openxmlformats.org/markup-compatibility/2006">
          <mc:Choice Requires="x14">
            <control shapeId="2056" r:id="rId8" name="Option Button 8">
              <controlPr defaultSize="0" autoFill="0" autoLine="0" autoPict="0">
                <anchor moveWithCells="1">
                  <from>
                    <xdr:col>7</xdr:col>
                    <xdr:colOff>409575</xdr:colOff>
                    <xdr:row>21</xdr:row>
                    <xdr:rowOff>28575</xdr:rowOff>
                  </from>
                  <to>
                    <xdr:col>7</xdr:col>
                    <xdr:colOff>981075</xdr:colOff>
                    <xdr:row>21</xdr:row>
                    <xdr:rowOff>247650</xdr:rowOff>
                  </to>
                </anchor>
              </controlPr>
            </control>
          </mc:Choice>
        </mc:AlternateContent>
        <mc:AlternateContent xmlns:mc="http://schemas.openxmlformats.org/markup-compatibility/2006">
          <mc:Choice Requires="x14">
            <control shapeId="2057" r:id="rId9" name="Group Box 9">
              <controlPr defaultSize="0" autoFill="0" autoPict="0">
                <anchor moveWithCells="1">
                  <from>
                    <xdr:col>7</xdr:col>
                    <xdr:colOff>0</xdr:colOff>
                    <xdr:row>22</xdr:row>
                    <xdr:rowOff>0</xdr:rowOff>
                  </from>
                  <to>
                    <xdr:col>8</xdr:col>
                    <xdr:colOff>0</xdr:colOff>
                    <xdr:row>23</xdr:row>
                    <xdr:rowOff>0</xdr:rowOff>
                  </to>
                </anchor>
              </controlPr>
            </control>
          </mc:Choice>
        </mc:AlternateContent>
        <mc:AlternateContent xmlns:mc="http://schemas.openxmlformats.org/markup-compatibility/2006">
          <mc:Choice Requires="x14">
            <control shapeId="2058" r:id="rId10" name="Option Button 10">
              <controlPr defaultSize="0" autoFill="0" autoLine="0" autoPict="0">
                <anchor moveWithCells="1">
                  <from>
                    <xdr:col>7</xdr:col>
                    <xdr:colOff>400050</xdr:colOff>
                    <xdr:row>22</xdr:row>
                    <xdr:rowOff>76200</xdr:rowOff>
                  </from>
                  <to>
                    <xdr:col>7</xdr:col>
                    <xdr:colOff>971550</xdr:colOff>
                    <xdr:row>22</xdr:row>
                    <xdr:rowOff>295275</xdr:rowOff>
                  </to>
                </anchor>
              </controlPr>
            </control>
          </mc:Choice>
        </mc:AlternateContent>
        <mc:AlternateContent xmlns:mc="http://schemas.openxmlformats.org/markup-compatibility/2006">
          <mc:Choice Requires="x14">
            <control shapeId="2059" r:id="rId11" name="Option Button 11">
              <controlPr defaultSize="0" autoFill="0" autoLine="0" autoPict="0">
                <anchor moveWithCells="1">
                  <from>
                    <xdr:col>7</xdr:col>
                    <xdr:colOff>400050</xdr:colOff>
                    <xdr:row>22</xdr:row>
                    <xdr:rowOff>390525</xdr:rowOff>
                  </from>
                  <to>
                    <xdr:col>7</xdr:col>
                    <xdr:colOff>971550</xdr:colOff>
                    <xdr:row>22</xdr:row>
                    <xdr:rowOff>609600</xdr:rowOff>
                  </to>
                </anchor>
              </controlPr>
            </control>
          </mc:Choice>
        </mc:AlternateContent>
        <mc:AlternateContent xmlns:mc="http://schemas.openxmlformats.org/markup-compatibility/2006">
          <mc:Choice Requires="x14">
            <control shapeId="2060" r:id="rId12" name="Group Box 12">
              <controlPr defaultSize="0" autoFill="0" autoPict="0">
                <anchor moveWithCells="1">
                  <from>
                    <xdr:col>7</xdr:col>
                    <xdr:colOff>0</xdr:colOff>
                    <xdr:row>28</xdr:row>
                    <xdr:rowOff>0</xdr:rowOff>
                  </from>
                  <to>
                    <xdr:col>8</xdr:col>
                    <xdr:colOff>0</xdr:colOff>
                    <xdr:row>49</xdr:row>
                    <xdr:rowOff>0</xdr:rowOff>
                  </to>
                </anchor>
              </controlPr>
            </control>
          </mc:Choice>
        </mc:AlternateContent>
        <mc:AlternateContent xmlns:mc="http://schemas.openxmlformats.org/markup-compatibility/2006">
          <mc:Choice Requires="x14">
            <control shapeId="2061" r:id="rId13" name="Option Button 13">
              <controlPr defaultSize="0" autoFill="0" autoLine="0" autoPict="0">
                <anchor moveWithCells="1">
                  <from>
                    <xdr:col>7</xdr:col>
                    <xdr:colOff>285750</xdr:colOff>
                    <xdr:row>35</xdr:row>
                    <xdr:rowOff>161925</xdr:rowOff>
                  </from>
                  <to>
                    <xdr:col>7</xdr:col>
                    <xdr:colOff>1038225</xdr:colOff>
                    <xdr:row>39</xdr:row>
                    <xdr:rowOff>9525</xdr:rowOff>
                  </to>
                </anchor>
              </controlPr>
            </control>
          </mc:Choice>
        </mc:AlternateContent>
        <mc:AlternateContent xmlns:mc="http://schemas.openxmlformats.org/markup-compatibility/2006">
          <mc:Choice Requires="x14">
            <control shapeId="2063" r:id="rId14" name="Group Box 15">
              <controlPr defaultSize="0" autoFill="0" autoPict="0">
                <anchor moveWithCells="1">
                  <from>
                    <xdr:col>2</xdr:col>
                    <xdr:colOff>0</xdr:colOff>
                    <xdr:row>9</xdr:row>
                    <xdr:rowOff>0</xdr:rowOff>
                  </from>
                  <to>
                    <xdr:col>3</xdr:col>
                    <xdr:colOff>0</xdr:colOff>
                    <xdr:row>10</xdr:row>
                    <xdr:rowOff>0</xdr:rowOff>
                  </to>
                </anchor>
              </controlPr>
            </control>
          </mc:Choice>
        </mc:AlternateContent>
        <mc:AlternateContent xmlns:mc="http://schemas.openxmlformats.org/markup-compatibility/2006">
          <mc:Choice Requires="x14">
            <control shapeId="2064" r:id="rId15" name="Option Button 16">
              <controlPr defaultSize="0" autoFill="0" autoLine="0" autoPict="0">
                <anchor moveWithCells="1">
                  <from>
                    <xdr:col>2</xdr:col>
                    <xdr:colOff>38100</xdr:colOff>
                    <xdr:row>9</xdr:row>
                    <xdr:rowOff>38100</xdr:rowOff>
                  </from>
                  <to>
                    <xdr:col>2</xdr:col>
                    <xdr:colOff>1371600</xdr:colOff>
                    <xdr:row>9</xdr:row>
                    <xdr:rowOff>219075</xdr:rowOff>
                  </to>
                </anchor>
              </controlPr>
            </control>
          </mc:Choice>
        </mc:AlternateContent>
        <mc:AlternateContent xmlns:mc="http://schemas.openxmlformats.org/markup-compatibility/2006">
          <mc:Choice Requires="x14">
            <control shapeId="2067" r:id="rId16" name="Option Button 19">
              <controlPr defaultSize="0" autoFill="0" autoLine="0" autoPict="0">
                <anchor moveWithCells="1">
                  <from>
                    <xdr:col>2</xdr:col>
                    <xdr:colOff>38100</xdr:colOff>
                    <xdr:row>9</xdr:row>
                    <xdr:rowOff>314325</xdr:rowOff>
                  </from>
                  <to>
                    <xdr:col>2</xdr:col>
                    <xdr:colOff>1371600</xdr:colOff>
                    <xdr:row>9</xdr:row>
                    <xdr:rowOff>495300</xdr:rowOff>
                  </to>
                </anchor>
              </controlPr>
            </control>
          </mc:Choice>
        </mc:AlternateContent>
        <mc:AlternateContent xmlns:mc="http://schemas.openxmlformats.org/markup-compatibility/2006">
          <mc:Choice Requires="x14">
            <control shapeId="2069" r:id="rId17" name="Group Box 21">
              <controlPr defaultSize="0" autoFill="0" autoPict="0">
                <anchor moveWithCells="1">
                  <from>
                    <xdr:col>7</xdr:col>
                    <xdr:colOff>0</xdr:colOff>
                    <xdr:row>50</xdr:row>
                    <xdr:rowOff>0</xdr:rowOff>
                  </from>
                  <to>
                    <xdr:col>8</xdr:col>
                    <xdr:colOff>0</xdr:colOff>
                    <xdr:row>56</xdr:row>
                    <xdr:rowOff>0</xdr:rowOff>
                  </to>
                </anchor>
              </controlPr>
            </control>
          </mc:Choice>
        </mc:AlternateContent>
        <mc:AlternateContent xmlns:mc="http://schemas.openxmlformats.org/markup-compatibility/2006">
          <mc:Choice Requires="x14">
            <control shapeId="2070" r:id="rId18" name="Option Button 22">
              <controlPr defaultSize="0" autoFill="0" autoLine="0" autoPict="0">
                <anchor moveWithCells="1">
                  <from>
                    <xdr:col>7</xdr:col>
                    <xdr:colOff>47625</xdr:colOff>
                    <xdr:row>50</xdr:row>
                    <xdr:rowOff>142875</xdr:rowOff>
                  </from>
                  <to>
                    <xdr:col>7</xdr:col>
                    <xdr:colOff>1162050</xdr:colOff>
                    <xdr:row>52</xdr:row>
                    <xdr:rowOff>123825</xdr:rowOff>
                  </to>
                </anchor>
              </controlPr>
            </control>
          </mc:Choice>
        </mc:AlternateContent>
        <mc:AlternateContent xmlns:mc="http://schemas.openxmlformats.org/markup-compatibility/2006">
          <mc:Choice Requires="x14">
            <control shapeId="2072" r:id="rId19" name="Option Button 24">
              <controlPr defaultSize="0" autoFill="0" autoLine="0" autoPict="0">
                <anchor moveWithCells="1">
                  <from>
                    <xdr:col>7</xdr:col>
                    <xdr:colOff>47625</xdr:colOff>
                    <xdr:row>53</xdr:row>
                    <xdr:rowOff>38100</xdr:rowOff>
                  </from>
                  <to>
                    <xdr:col>7</xdr:col>
                    <xdr:colOff>1162050</xdr:colOff>
                    <xdr:row>55</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pageSetUpPr fitToPage="1"/>
  </sheetPr>
  <dimension ref="A1:R82"/>
  <sheetViews>
    <sheetView workbookViewId="0">
      <selection activeCell="A2" sqref="A2"/>
    </sheetView>
  </sheetViews>
  <sheetFormatPr defaultRowHeight="15" x14ac:dyDescent="0.25"/>
  <cols>
    <col min="1" max="1" width="10" customWidth="1"/>
    <col min="2" max="2" width="31.5703125" customWidth="1"/>
    <col min="3" max="3" width="9.140625" hidden="1" customWidth="1"/>
    <col min="4" max="4" width="14.85546875" hidden="1" customWidth="1"/>
    <col min="5" max="5" width="12.5703125" customWidth="1"/>
    <col min="6" max="6" width="14.7109375" hidden="1" customWidth="1"/>
    <col min="7" max="7" width="5.28515625" hidden="1" customWidth="1"/>
    <col min="8" max="8" width="23.28515625" customWidth="1"/>
    <col min="9" max="9" width="26.7109375" bestFit="1" customWidth="1"/>
    <col min="10" max="10" width="9.140625" customWidth="1"/>
    <col min="11" max="11" width="14.85546875" hidden="1" customWidth="1"/>
    <col min="12" max="12" width="9.140625" hidden="1" customWidth="1"/>
    <col min="13" max="13" width="23.7109375" hidden="1" customWidth="1"/>
    <col min="14" max="14" width="12.7109375" hidden="1" customWidth="1"/>
    <col min="15" max="15" width="9.140625" hidden="1" customWidth="1"/>
  </cols>
  <sheetData>
    <row r="1" spans="1:18" x14ac:dyDescent="0.25">
      <c r="A1" s="68" t="s">
        <v>171</v>
      </c>
      <c r="H1" s="162" t="str">
        <f>IF(OR('4.1_oblasť_3'!M50=0,'4.1_oblasť_3'!M50=""),"označte miesto realizácie na hárku 4.1_oblasť_3","")</f>
        <v>označte miesto realizácie na hárku 4.1_oblasť_3</v>
      </c>
      <c r="I1" s="162"/>
      <c r="M1" s="10" t="s">
        <v>12</v>
      </c>
      <c r="N1" s="10" t="s">
        <v>13</v>
      </c>
    </row>
    <row r="2" spans="1:18" x14ac:dyDescent="0.25">
      <c r="A2" s="1" t="s">
        <v>0</v>
      </c>
    </row>
    <row r="3" spans="1:18" x14ac:dyDescent="0.25">
      <c r="M3" s="11" t="s">
        <v>14</v>
      </c>
      <c r="N3" s="12">
        <v>4.8099999999999996</v>
      </c>
      <c r="O3" s="56">
        <v>1</v>
      </c>
    </row>
    <row r="4" spans="1:18" x14ac:dyDescent="0.25">
      <c r="A4" s="63" t="s">
        <v>1</v>
      </c>
      <c r="B4" s="160" t="str">
        <f>IF('4.1_oblasť_3'!C4="","",TRANSPOSE('4.1_oblasť_3'!C4))</f>
        <v/>
      </c>
      <c r="C4" s="160"/>
      <c r="D4" s="160"/>
      <c r="E4" s="160"/>
      <c r="F4" s="160"/>
      <c r="G4" s="160"/>
      <c r="H4" s="160"/>
      <c r="I4" s="160"/>
      <c r="M4" s="11" t="s">
        <v>15</v>
      </c>
      <c r="N4" s="12">
        <v>5.63</v>
      </c>
      <c r="O4" s="56">
        <v>2</v>
      </c>
    </row>
    <row r="5" spans="1:18" x14ac:dyDescent="0.25">
      <c r="A5" s="63" t="s">
        <v>2</v>
      </c>
      <c r="B5" s="65" t="str">
        <f>IF('4.1_oblasť_3'!C5="","",TRANSPOSE('4.1_oblasť_3'!C5))</f>
        <v/>
      </c>
      <c r="C5" s="53"/>
      <c r="D5" s="54"/>
      <c r="E5" s="55"/>
      <c r="F5" s="55"/>
      <c r="G5" s="55"/>
      <c r="H5" s="55"/>
      <c r="I5" s="55"/>
      <c r="M5" s="11" t="s">
        <v>16</v>
      </c>
      <c r="N5" s="12">
        <v>5.69</v>
      </c>
      <c r="O5" s="56">
        <v>3</v>
      </c>
      <c r="R5" s="67"/>
    </row>
    <row r="6" spans="1:18" x14ac:dyDescent="0.25">
      <c r="M6" s="11" t="s">
        <v>17</v>
      </c>
      <c r="N6" s="12">
        <v>5.14</v>
      </c>
      <c r="O6" s="56">
        <v>4</v>
      </c>
    </row>
    <row r="7" spans="1:18" x14ac:dyDescent="0.25">
      <c r="M7" s="11" t="s">
        <v>18</v>
      </c>
      <c r="N7" s="12">
        <v>4.67</v>
      </c>
      <c r="O7" s="56">
        <v>5</v>
      </c>
    </row>
    <row r="8" spans="1:18" x14ac:dyDescent="0.25">
      <c r="A8" s="40" t="s">
        <v>3</v>
      </c>
      <c r="B8" s="41"/>
      <c r="M8" s="11" t="s">
        <v>19</v>
      </c>
      <c r="N8" s="12">
        <v>5.94</v>
      </c>
      <c r="O8" s="56">
        <v>6</v>
      </c>
    </row>
    <row r="9" spans="1:18" x14ac:dyDescent="0.25">
      <c r="C9" s="2" t="s">
        <v>4</v>
      </c>
      <c r="D9" s="2" t="s">
        <v>4</v>
      </c>
      <c r="F9" s="2" t="s">
        <v>4</v>
      </c>
      <c r="G9" s="2" t="s">
        <v>4</v>
      </c>
      <c r="M9" s="11" t="s">
        <v>20</v>
      </c>
      <c r="N9" s="12">
        <v>5.63</v>
      </c>
      <c r="O9" s="56">
        <v>7</v>
      </c>
    </row>
    <row r="10" spans="1:18" x14ac:dyDescent="0.25">
      <c r="A10" s="3" t="s">
        <v>5</v>
      </c>
      <c r="B10" s="3" t="s">
        <v>6</v>
      </c>
      <c r="C10" s="3" t="s">
        <v>7</v>
      </c>
      <c r="D10" s="3" t="s">
        <v>8</v>
      </c>
      <c r="E10" s="3" t="s">
        <v>8</v>
      </c>
      <c r="F10" s="4"/>
      <c r="G10" s="4"/>
      <c r="H10" s="3" t="s">
        <v>9</v>
      </c>
      <c r="I10" s="3" t="s">
        <v>10</v>
      </c>
      <c r="M10" s="11" t="s">
        <v>21</v>
      </c>
      <c r="N10" s="12">
        <v>5.58</v>
      </c>
      <c r="O10" s="56">
        <v>8</v>
      </c>
    </row>
    <row r="11" spans="1:18" x14ac:dyDescent="0.25">
      <c r="A11" s="5">
        <v>1</v>
      </c>
      <c r="B11" s="49"/>
      <c r="C11" s="36"/>
      <c r="D11" s="37" t="e">
        <f t="shared" ref="D11:D40" si="0">VLOOKUP(B11,$M$2:$N$82,2,0)</f>
        <v>#N/A</v>
      </c>
      <c r="E11" s="38">
        <f>IFERROR(D11,0)</f>
        <v>0</v>
      </c>
      <c r="F11" s="38" t="str">
        <f>IF(E11&gt;0,1,"")</f>
        <v/>
      </c>
      <c r="G11" s="38">
        <f>COUNTIF($B$11:$B$40,B11)</f>
        <v>0</v>
      </c>
      <c r="H11" s="39" t="str">
        <f>IF(G11&gt;1,"okres je zadaný viackrát","")</f>
        <v/>
      </c>
      <c r="I11" s="39" t="str">
        <f>IF(B11="","nezadané miesto realizácie"," ")</f>
        <v>nezadané miesto realizácie</v>
      </c>
      <c r="K11" s="56" t="e">
        <f>VLOOKUP(B11,$M$2:$O$82,3,0)</f>
        <v>#N/A</v>
      </c>
      <c r="L11" s="56">
        <f>IFERROR(K11,0)</f>
        <v>0</v>
      </c>
      <c r="M11" s="11"/>
      <c r="N11" s="12"/>
      <c r="O11" s="56"/>
    </row>
    <row r="12" spans="1:18" x14ac:dyDescent="0.25">
      <c r="A12" s="5">
        <v>2</v>
      </c>
      <c r="B12" s="49"/>
      <c r="C12" s="36"/>
      <c r="D12" s="37" t="e">
        <f t="shared" si="0"/>
        <v>#N/A</v>
      </c>
      <c r="E12" s="38">
        <f t="shared" ref="E12:E40" si="1">IFERROR(D12,0)</f>
        <v>0</v>
      </c>
      <c r="F12" s="38" t="str">
        <f t="shared" ref="F12:F40" si="2">IF(E12&gt;0,1,"")</f>
        <v/>
      </c>
      <c r="G12" s="38">
        <f t="shared" ref="G12:G40" si="3">COUNTIF($B$11:$B$40,B12)</f>
        <v>0</v>
      </c>
      <c r="H12" s="39" t="str">
        <f t="shared" ref="H12:H40" si="4">IF(G12&gt;1,"okres je zadaný viackrát","")</f>
        <v/>
      </c>
      <c r="I12" s="39"/>
      <c r="K12" s="56" t="e">
        <f t="shared" ref="K12:K40" si="5">VLOOKUP(B12,$M$2:$O$82,3,0)</f>
        <v>#N/A</v>
      </c>
      <c r="L12" s="56">
        <f t="shared" ref="L12:L40" si="6">IFERROR(K12,0)</f>
        <v>0</v>
      </c>
      <c r="M12" s="11" t="s">
        <v>22</v>
      </c>
      <c r="N12" s="12">
        <v>8.82</v>
      </c>
      <c r="O12" s="56">
        <v>9</v>
      </c>
    </row>
    <row r="13" spans="1:18" x14ac:dyDescent="0.25">
      <c r="A13" s="5">
        <v>3</v>
      </c>
      <c r="B13" s="49"/>
      <c r="C13" s="36"/>
      <c r="D13" s="37" t="e">
        <f t="shared" si="0"/>
        <v>#N/A</v>
      </c>
      <c r="E13" s="38">
        <f t="shared" si="1"/>
        <v>0</v>
      </c>
      <c r="F13" s="38" t="str">
        <f t="shared" si="2"/>
        <v/>
      </c>
      <c r="G13" s="38">
        <f t="shared" si="3"/>
        <v>0</v>
      </c>
      <c r="H13" s="39" t="str">
        <f t="shared" si="4"/>
        <v/>
      </c>
      <c r="I13" s="39"/>
      <c r="K13" s="56" t="e">
        <f t="shared" si="5"/>
        <v>#N/A</v>
      </c>
      <c r="L13" s="56">
        <f t="shared" si="6"/>
        <v>0</v>
      </c>
      <c r="M13" s="11" t="s">
        <v>23</v>
      </c>
      <c r="N13" s="12">
        <v>5.05</v>
      </c>
      <c r="O13" s="56">
        <v>10</v>
      </c>
    </row>
    <row r="14" spans="1:18" x14ac:dyDescent="0.25">
      <c r="A14" s="5">
        <v>4</v>
      </c>
      <c r="B14" s="49"/>
      <c r="C14" s="36"/>
      <c r="D14" s="37" t="e">
        <f t="shared" si="0"/>
        <v>#N/A</v>
      </c>
      <c r="E14" s="38">
        <f t="shared" si="1"/>
        <v>0</v>
      </c>
      <c r="F14" s="38" t="str">
        <f t="shared" si="2"/>
        <v/>
      </c>
      <c r="G14" s="38">
        <f t="shared" si="3"/>
        <v>0</v>
      </c>
      <c r="H14" s="39" t="str">
        <f t="shared" si="4"/>
        <v/>
      </c>
      <c r="I14" s="39"/>
      <c r="K14" s="56" t="e">
        <f t="shared" si="5"/>
        <v>#N/A</v>
      </c>
      <c r="L14" s="56">
        <f t="shared" si="6"/>
        <v>0</v>
      </c>
      <c r="M14" s="11" t="s">
        <v>24</v>
      </c>
      <c r="N14" s="12">
        <v>6.31</v>
      </c>
      <c r="O14" s="56">
        <v>11</v>
      </c>
    </row>
    <row r="15" spans="1:18" x14ac:dyDescent="0.25">
      <c r="A15" s="5">
        <v>5</v>
      </c>
      <c r="B15" s="49"/>
      <c r="C15" s="36"/>
      <c r="D15" s="37" t="e">
        <f t="shared" si="0"/>
        <v>#N/A</v>
      </c>
      <c r="E15" s="38">
        <f t="shared" si="1"/>
        <v>0</v>
      </c>
      <c r="F15" s="38" t="str">
        <f t="shared" si="2"/>
        <v/>
      </c>
      <c r="G15" s="38">
        <f t="shared" si="3"/>
        <v>0</v>
      </c>
      <c r="H15" s="39" t="str">
        <f t="shared" si="4"/>
        <v/>
      </c>
      <c r="I15" s="39"/>
      <c r="K15" s="56" t="e">
        <f t="shared" si="5"/>
        <v>#N/A</v>
      </c>
      <c r="L15" s="56">
        <f t="shared" si="6"/>
        <v>0</v>
      </c>
      <c r="M15" s="11" t="s">
        <v>25</v>
      </c>
      <c r="N15" s="12">
        <v>5.77</v>
      </c>
      <c r="O15" s="56">
        <v>12</v>
      </c>
    </row>
    <row r="16" spans="1:18" x14ac:dyDescent="0.25">
      <c r="A16" s="5">
        <v>6</v>
      </c>
      <c r="B16" s="49"/>
      <c r="C16" s="36"/>
      <c r="D16" s="37" t="e">
        <f t="shared" si="0"/>
        <v>#N/A</v>
      </c>
      <c r="E16" s="38">
        <f t="shared" si="1"/>
        <v>0</v>
      </c>
      <c r="F16" s="38" t="str">
        <f t="shared" si="2"/>
        <v/>
      </c>
      <c r="G16" s="38">
        <f t="shared" si="3"/>
        <v>0</v>
      </c>
      <c r="H16" s="39" t="str">
        <f t="shared" si="4"/>
        <v/>
      </c>
      <c r="I16" s="39"/>
      <c r="K16" s="56" t="e">
        <f t="shared" si="5"/>
        <v>#N/A</v>
      </c>
      <c r="L16" s="56">
        <f t="shared" si="6"/>
        <v>0</v>
      </c>
      <c r="M16" s="11" t="s">
        <v>26</v>
      </c>
      <c r="N16" s="12">
        <v>9.2100000000000009</v>
      </c>
      <c r="O16" s="56">
        <v>13</v>
      </c>
    </row>
    <row r="17" spans="1:15" x14ac:dyDescent="0.25">
      <c r="A17" s="5">
        <v>7</v>
      </c>
      <c r="B17" s="49"/>
      <c r="C17" s="36"/>
      <c r="D17" s="37" t="e">
        <f t="shared" si="0"/>
        <v>#N/A</v>
      </c>
      <c r="E17" s="38">
        <f t="shared" si="1"/>
        <v>0</v>
      </c>
      <c r="F17" s="38" t="str">
        <f t="shared" si="2"/>
        <v/>
      </c>
      <c r="G17" s="38">
        <f t="shared" si="3"/>
        <v>0</v>
      </c>
      <c r="H17" s="39" t="str">
        <f t="shared" si="4"/>
        <v/>
      </c>
      <c r="I17" s="39"/>
      <c r="K17" s="56" t="e">
        <f t="shared" si="5"/>
        <v>#N/A</v>
      </c>
      <c r="L17" s="56">
        <f t="shared" si="6"/>
        <v>0</v>
      </c>
      <c r="M17" s="11" t="s">
        <v>27</v>
      </c>
      <c r="N17" s="12">
        <v>6.11</v>
      </c>
      <c r="O17" s="56">
        <v>14</v>
      </c>
    </row>
    <row r="18" spans="1:15" x14ac:dyDescent="0.25">
      <c r="A18" s="5">
        <v>8</v>
      </c>
      <c r="B18" s="49"/>
      <c r="C18" s="36"/>
      <c r="D18" s="37" t="e">
        <f t="shared" si="0"/>
        <v>#N/A</v>
      </c>
      <c r="E18" s="38">
        <f t="shared" si="1"/>
        <v>0</v>
      </c>
      <c r="F18" s="38" t="str">
        <f t="shared" si="2"/>
        <v/>
      </c>
      <c r="G18" s="38">
        <f t="shared" si="3"/>
        <v>0</v>
      </c>
      <c r="H18" s="39" t="str">
        <f t="shared" si="4"/>
        <v/>
      </c>
      <c r="I18" s="39"/>
      <c r="K18" s="56" t="e">
        <f t="shared" si="5"/>
        <v>#N/A</v>
      </c>
      <c r="L18" s="56">
        <f t="shared" si="6"/>
        <v>0</v>
      </c>
      <c r="M18" s="11" t="s">
        <v>28</v>
      </c>
      <c r="N18" s="12">
        <v>5.53</v>
      </c>
      <c r="O18" s="56">
        <v>15</v>
      </c>
    </row>
    <row r="19" spans="1:15" x14ac:dyDescent="0.25">
      <c r="A19" s="5">
        <v>9</v>
      </c>
      <c r="B19" s="49"/>
      <c r="C19" s="36"/>
      <c r="D19" s="37" t="e">
        <f t="shared" si="0"/>
        <v>#N/A</v>
      </c>
      <c r="E19" s="38">
        <f t="shared" si="1"/>
        <v>0</v>
      </c>
      <c r="F19" s="38" t="str">
        <f t="shared" si="2"/>
        <v/>
      </c>
      <c r="G19" s="38">
        <f t="shared" si="3"/>
        <v>0</v>
      </c>
      <c r="H19" s="39" t="str">
        <f t="shared" si="4"/>
        <v/>
      </c>
      <c r="I19" s="39"/>
      <c r="K19" s="56" t="e">
        <f t="shared" si="5"/>
        <v>#N/A</v>
      </c>
      <c r="L19" s="56">
        <f t="shared" si="6"/>
        <v>0</v>
      </c>
      <c r="M19" s="11" t="s">
        <v>29</v>
      </c>
      <c r="N19" s="12">
        <v>8.1300000000000008</v>
      </c>
      <c r="O19" s="56">
        <v>16</v>
      </c>
    </row>
    <row r="20" spans="1:15" x14ac:dyDescent="0.25">
      <c r="A20" s="5">
        <v>10</v>
      </c>
      <c r="B20" s="49"/>
      <c r="C20" s="36"/>
      <c r="D20" s="37" t="e">
        <f t="shared" si="0"/>
        <v>#N/A</v>
      </c>
      <c r="E20" s="38">
        <f t="shared" si="1"/>
        <v>0</v>
      </c>
      <c r="F20" s="38" t="str">
        <f t="shared" si="2"/>
        <v/>
      </c>
      <c r="G20" s="38">
        <f t="shared" si="3"/>
        <v>0</v>
      </c>
      <c r="H20" s="39" t="str">
        <f t="shared" si="4"/>
        <v/>
      </c>
      <c r="I20" s="39"/>
      <c r="K20" s="56" t="e">
        <f t="shared" si="5"/>
        <v>#N/A</v>
      </c>
      <c r="L20" s="56">
        <f t="shared" si="6"/>
        <v>0</v>
      </c>
      <c r="M20" s="11" t="s">
        <v>30</v>
      </c>
      <c r="N20" s="12">
        <v>6.18</v>
      </c>
      <c r="O20" s="56">
        <v>17</v>
      </c>
    </row>
    <row r="21" spans="1:15" x14ac:dyDescent="0.25">
      <c r="A21" s="5">
        <v>11</v>
      </c>
      <c r="B21" s="49"/>
      <c r="C21" s="36"/>
      <c r="D21" s="37" t="e">
        <f t="shared" si="0"/>
        <v>#N/A</v>
      </c>
      <c r="E21" s="38">
        <f t="shared" si="1"/>
        <v>0</v>
      </c>
      <c r="F21" s="38" t="str">
        <f t="shared" si="2"/>
        <v/>
      </c>
      <c r="G21" s="38">
        <f t="shared" si="3"/>
        <v>0</v>
      </c>
      <c r="H21" s="39" t="str">
        <f t="shared" si="4"/>
        <v/>
      </c>
      <c r="I21" s="39"/>
      <c r="K21" s="56" t="e">
        <f t="shared" si="5"/>
        <v>#N/A</v>
      </c>
      <c r="L21" s="56">
        <f t="shared" si="6"/>
        <v>0</v>
      </c>
      <c r="M21" s="11" t="s">
        <v>31</v>
      </c>
      <c r="N21" s="12">
        <v>6.19</v>
      </c>
      <c r="O21" s="56">
        <v>18</v>
      </c>
    </row>
    <row r="22" spans="1:15" x14ac:dyDescent="0.25">
      <c r="A22" s="5">
        <v>12</v>
      </c>
      <c r="B22" s="49"/>
      <c r="C22" s="36"/>
      <c r="D22" s="37" t="e">
        <f t="shared" si="0"/>
        <v>#N/A</v>
      </c>
      <c r="E22" s="38">
        <f t="shared" si="1"/>
        <v>0</v>
      </c>
      <c r="F22" s="38" t="str">
        <f t="shared" si="2"/>
        <v/>
      </c>
      <c r="G22" s="38">
        <f t="shared" si="3"/>
        <v>0</v>
      </c>
      <c r="H22" s="39" t="str">
        <f t="shared" si="4"/>
        <v/>
      </c>
      <c r="I22" s="39"/>
      <c r="K22" s="56" t="e">
        <f t="shared" si="5"/>
        <v>#N/A</v>
      </c>
      <c r="L22" s="56">
        <f t="shared" si="6"/>
        <v>0</v>
      </c>
      <c r="M22" s="11" t="s">
        <v>32</v>
      </c>
      <c r="N22" s="12">
        <v>6.32</v>
      </c>
      <c r="O22" s="56">
        <v>19</v>
      </c>
    </row>
    <row r="23" spans="1:15" x14ac:dyDescent="0.25">
      <c r="A23" s="5">
        <v>13</v>
      </c>
      <c r="B23" s="49"/>
      <c r="C23" s="36"/>
      <c r="D23" s="37" t="e">
        <f t="shared" si="0"/>
        <v>#N/A</v>
      </c>
      <c r="E23" s="38">
        <f t="shared" si="1"/>
        <v>0</v>
      </c>
      <c r="F23" s="38" t="str">
        <f t="shared" si="2"/>
        <v/>
      </c>
      <c r="G23" s="38">
        <f t="shared" si="3"/>
        <v>0</v>
      </c>
      <c r="H23" s="39" t="str">
        <f t="shared" si="4"/>
        <v/>
      </c>
      <c r="I23" s="39"/>
      <c r="K23" s="56" t="e">
        <f t="shared" si="5"/>
        <v>#N/A</v>
      </c>
      <c r="L23" s="56">
        <f t="shared" si="6"/>
        <v>0</v>
      </c>
      <c r="M23" s="11" t="s">
        <v>33</v>
      </c>
      <c r="N23" s="12">
        <v>9.4</v>
      </c>
      <c r="O23" s="56">
        <v>20</v>
      </c>
    </row>
    <row r="24" spans="1:15" x14ac:dyDescent="0.25">
      <c r="A24" s="5">
        <v>14</v>
      </c>
      <c r="B24" s="49"/>
      <c r="C24" s="36"/>
      <c r="D24" s="37" t="e">
        <f t="shared" si="0"/>
        <v>#N/A</v>
      </c>
      <c r="E24" s="38">
        <f t="shared" si="1"/>
        <v>0</v>
      </c>
      <c r="F24" s="38" t="str">
        <f t="shared" si="2"/>
        <v/>
      </c>
      <c r="G24" s="38">
        <f t="shared" si="3"/>
        <v>0</v>
      </c>
      <c r="H24" s="39" t="str">
        <f t="shared" si="4"/>
        <v/>
      </c>
      <c r="I24" s="39"/>
      <c r="K24" s="56" t="e">
        <f t="shared" si="5"/>
        <v>#N/A</v>
      </c>
      <c r="L24" s="56">
        <f t="shared" si="6"/>
        <v>0</v>
      </c>
      <c r="M24" s="11" t="s">
        <v>34</v>
      </c>
      <c r="N24" s="12">
        <v>8.07</v>
      </c>
      <c r="O24" s="56">
        <v>21</v>
      </c>
    </row>
    <row r="25" spans="1:15" x14ac:dyDescent="0.25">
      <c r="A25" s="5">
        <v>15</v>
      </c>
      <c r="B25" s="49"/>
      <c r="C25" s="36"/>
      <c r="D25" s="37" t="e">
        <f t="shared" si="0"/>
        <v>#N/A</v>
      </c>
      <c r="E25" s="38">
        <f t="shared" si="1"/>
        <v>0</v>
      </c>
      <c r="F25" s="38" t="str">
        <f t="shared" si="2"/>
        <v/>
      </c>
      <c r="G25" s="38">
        <f t="shared" si="3"/>
        <v>0</v>
      </c>
      <c r="H25" s="39" t="str">
        <f t="shared" si="4"/>
        <v/>
      </c>
      <c r="I25" s="39"/>
      <c r="K25" s="56" t="e">
        <f t="shared" si="5"/>
        <v>#N/A</v>
      </c>
      <c r="L25" s="56">
        <f t="shared" si="6"/>
        <v>0</v>
      </c>
      <c r="M25" s="11" t="s">
        <v>35</v>
      </c>
      <c r="N25" s="12">
        <v>10.37</v>
      </c>
      <c r="O25" s="56">
        <v>22</v>
      </c>
    </row>
    <row r="26" spans="1:15" x14ac:dyDescent="0.25">
      <c r="A26" s="5">
        <v>16</v>
      </c>
      <c r="B26" s="49"/>
      <c r="C26" s="36"/>
      <c r="D26" s="37" t="e">
        <f t="shared" si="0"/>
        <v>#N/A</v>
      </c>
      <c r="E26" s="38">
        <f t="shared" si="1"/>
        <v>0</v>
      </c>
      <c r="F26" s="38" t="str">
        <f t="shared" si="2"/>
        <v/>
      </c>
      <c r="G26" s="38">
        <f t="shared" si="3"/>
        <v>0</v>
      </c>
      <c r="H26" s="39" t="str">
        <f t="shared" si="4"/>
        <v/>
      </c>
      <c r="I26" s="39"/>
      <c r="K26" s="56" t="e">
        <f t="shared" si="5"/>
        <v>#N/A</v>
      </c>
      <c r="L26" s="56">
        <f t="shared" si="6"/>
        <v>0</v>
      </c>
      <c r="M26" s="11" t="s">
        <v>36</v>
      </c>
      <c r="N26" s="12">
        <v>5.69</v>
      </c>
      <c r="O26" s="56">
        <v>23</v>
      </c>
    </row>
    <row r="27" spans="1:15" x14ac:dyDescent="0.25">
      <c r="A27" s="5">
        <v>17</v>
      </c>
      <c r="B27" s="49"/>
      <c r="C27" s="36"/>
      <c r="D27" s="37" t="e">
        <f t="shared" si="0"/>
        <v>#N/A</v>
      </c>
      <c r="E27" s="38">
        <f t="shared" si="1"/>
        <v>0</v>
      </c>
      <c r="F27" s="38" t="str">
        <f t="shared" si="2"/>
        <v/>
      </c>
      <c r="G27" s="38">
        <f t="shared" si="3"/>
        <v>0</v>
      </c>
      <c r="H27" s="39" t="str">
        <f t="shared" si="4"/>
        <v/>
      </c>
      <c r="I27" s="39"/>
      <c r="K27" s="56" t="e">
        <f t="shared" si="5"/>
        <v>#N/A</v>
      </c>
      <c r="L27" s="56">
        <f t="shared" si="6"/>
        <v>0</v>
      </c>
      <c r="M27" s="11" t="s">
        <v>37</v>
      </c>
      <c r="N27" s="12">
        <v>6.22</v>
      </c>
      <c r="O27" s="56">
        <v>24</v>
      </c>
    </row>
    <row r="28" spans="1:15" x14ac:dyDescent="0.25">
      <c r="A28" s="5">
        <v>18</v>
      </c>
      <c r="B28" s="49"/>
      <c r="C28" s="36"/>
      <c r="D28" s="37" t="e">
        <f t="shared" si="0"/>
        <v>#N/A</v>
      </c>
      <c r="E28" s="38">
        <f t="shared" si="1"/>
        <v>0</v>
      </c>
      <c r="F28" s="38" t="str">
        <f t="shared" si="2"/>
        <v/>
      </c>
      <c r="G28" s="38">
        <f t="shared" si="3"/>
        <v>0</v>
      </c>
      <c r="H28" s="39" t="str">
        <f t="shared" si="4"/>
        <v/>
      </c>
      <c r="I28" s="39"/>
      <c r="K28" s="56" t="e">
        <f t="shared" si="5"/>
        <v>#N/A</v>
      </c>
      <c r="L28" s="56">
        <f t="shared" si="6"/>
        <v>0</v>
      </c>
      <c r="M28" s="11" t="s">
        <v>38</v>
      </c>
      <c r="N28" s="12">
        <v>13.26</v>
      </c>
      <c r="O28" s="56">
        <v>25</v>
      </c>
    </row>
    <row r="29" spans="1:15" x14ac:dyDescent="0.25">
      <c r="A29" s="5">
        <v>19</v>
      </c>
      <c r="B29" s="49"/>
      <c r="C29" s="36"/>
      <c r="D29" s="37" t="e">
        <f t="shared" si="0"/>
        <v>#N/A</v>
      </c>
      <c r="E29" s="38">
        <f t="shared" si="1"/>
        <v>0</v>
      </c>
      <c r="F29" s="38" t="str">
        <f t="shared" si="2"/>
        <v/>
      </c>
      <c r="G29" s="38">
        <f t="shared" si="3"/>
        <v>0</v>
      </c>
      <c r="H29" s="39" t="str">
        <f t="shared" si="4"/>
        <v/>
      </c>
      <c r="I29" s="39"/>
      <c r="K29" s="56" t="e">
        <f t="shared" si="5"/>
        <v>#N/A</v>
      </c>
      <c r="L29" s="56">
        <f t="shared" si="6"/>
        <v>0</v>
      </c>
      <c r="M29" s="11" t="s">
        <v>39</v>
      </c>
      <c r="N29" s="12">
        <v>10.73</v>
      </c>
      <c r="O29" s="56">
        <v>26</v>
      </c>
    </row>
    <row r="30" spans="1:15" x14ac:dyDescent="0.25">
      <c r="A30" s="5">
        <v>20</v>
      </c>
      <c r="B30" s="49"/>
      <c r="C30" s="36"/>
      <c r="D30" s="37" t="e">
        <f t="shared" si="0"/>
        <v>#N/A</v>
      </c>
      <c r="E30" s="38">
        <f t="shared" si="1"/>
        <v>0</v>
      </c>
      <c r="F30" s="38" t="str">
        <f t="shared" si="2"/>
        <v/>
      </c>
      <c r="G30" s="38">
        <f t="shared" si="3"/>
        <v>0</v>
      </c>
      <c r="H30" s="39" t="str">
        <f t="shared" si="4"/>
        <v/>
      </c>
      <c r="I30" s="39"/>
      <c r="K30" s="56" t="e">
        <f t="shared" si="5"/>
        <v>#N/A</v>
      </c>
      <c r="L30" s="56">
        <f t="shared" si="6"/>
        <v>0</v>
      </c>
      <c r="M30" s="11" t="s">
        <v>40</v>
      </c>
      <c r="N30" s="12">
        <v>7.32</v>
      </c>
      <c r="O30" s="56">
        <v>27</v>
      </c>
    </row>
    <row r="31" spans="1:15" x14ac:dyDescent="0.25">
      <c r="A31" s="5">
        <v>21</v>
      </c>
      <c r="B31" s="49"/>
      <c r="C31" s="36"/>
      <c r="D31" s="37" t="e">
        <f t="shared" si="0"/>
        <v>#N/A</v>
      </c>
      <c r="E31" s="38">
        <f t="shared" si="1"/>
        <v>0</v>
      </c>
      <c r="F31" s="38" t="str">
        <f t="shared" si="2"/>
        <v/>
      </c>
      <c r="G31" s="38">
        <f t="shared" si="3"/>
        <v>0</v>
      </c>
      <c r="H31" s="39" t="str">
        <f t="shared" si="4"/>
        <v/>
      </c>
      <c r="I31" s="39"/>
      <c r="K31" s="56" t="e">
        <f t="shared" si="5"/>
        <v>#N/A</v>
      </c>
      <c r="L31" s="56">
        <f t="shared" si="6"/>
        <v>0</v>
      </c>
      <c r="M31" s="11" t="s">
        <v>41</v>
      </c>
      <c r="N31" s="12">
        <v>10.16</v>
      </c>
      <c r="O31" s="56">
        <v>28</v>
      </c>
    </row>
    <row r="32" spans="1:15" x14ac:dyDescent="0.25">
      <c r="A32" s="5">
        <v>22</v>
      </c>
      <c r="B32" s="49"/>
      <c r="C32" s="36"/>
      <c r="D32" s="37" t="e">
        <f t="shared" si="0"/>
        <v>#N/A</v>
      </c>
      <c r="E32" s="38">
        <f t="shared" si="1"/>
        <v>0</v>
      </c>
      <c r="F32" s="38" t="str">
        <f t="shared" si="2"/>
        <v/>
      </c>
      <c r="G32" s="38">
        <f t="shared" si="3"/>
        <v>0</v>
      </c>
      <c r="H32" s="39" t="str">
        <f t="shared" si="4"/>
        <v/>
      </c>
      <c r="I32" s="39"/>
      <c r="K32" s="56" t="e">
        <f t="shared" si="5"/>
        <v>#N/A</v>
      </c>
      <c r="L32" s="56">
        <f t="shared" si="6"/>
        <v>0</v>
      </c>
      <c r="M32" s="11" t="s">
        <v>42</v>
      </c>
      <c r="N32" s="12">
        <v>7.99</v>
      </c>
      <c r="O32" s="56">
        <v>29</v>
      </c>
    </row>
    <row r="33" spans="1:15" x14ac:dyDescent="0.25">
      <c r="A33" s="5">
        <v>23</v>
      </c>
      <c r="B33" s="49"/>
      <c r="C33" s="36"/>
      <c r="D33" s="37" t="e">
        <f t="shared" si="0"/>
        <v>#N/A</v>
      </c>
      <c r="E33" s="38">
        <f t="shared" si="1"/>
        <v>0</v>
      </c>
      <c r="F33" s="38" t="str">
        <f t="shared" si="2"/>
        <v/>
      </c>
      <c r="G33" s="38">
        <f t="shared" si="3"/>
        <v>0</v>
      </c>
      <c r="H33" s="39" t="str">
        <f t="shared" si="4"/>
        <v/>
      </c>
      <c r="I33" s="39"/>
      <c r="K33" s="56" t="e">
        <f t="shared" si="5"/>
        <v>#N/A</v>
      </c>
      <c r="L33" s="56">
        <f t="shared" si="6"/>
        <v>0</v>
      </c>
      <c r="M33" s="11" t="s">
        <v>43</v>
      </c>
      <c r="N33" s="12">
        <v>9.2100000000000009</v>
      </c>
      <c r="O33" s="56">
        <v>30</v>
      </c>
    </row>
    <row r="34" spans="1:15" x14ac:dyDescent="0.25">
      <c r="A34" s="5">
        <v>24</v>
      </c>
      <c r="B34" s="49"/>
      <c r="C34" s="36"/>
      <c r="D34" s="37" t="e">
        <f t="shared" si="0"/>
        <v>#N/A</v>
      </c>
      <c r="E34" s="38">
        <f t="shared" si="1"/>
        <v>0</v>
      </c>
      <c r="F34" s="38" t="str">
        <f t="shared" si="2"/>
        <v/>
      </c>
      <c r="G34" s="38">
        <f t="shared" si="3"/>
        <v>0</v>
      </c>
      <c r="H34" s="39" t="str">
        <f t="shared" si="4"/>
        <v/>
      </c>
      <c r="I34" s="39"/>
      <c r="K34" s="56" t="e">
        <f t="shared" si="5"/>
        <v>#N/A</v>
      </c>
      <c r="L34" s="56">
        <f t="shared" si="6"/>
        <v>0</v>
      </c>
      <c r="M34" s="11" t="s">
        <v>44</v>
      </c>
      <c r="N34" s="12">
        <v>8.6199999999999992</v>
      </c>
      <c r="O34" s="56">
        <v>31</v>
      </c>
    </row>
    <row r="35" spans="1:15" x14ac:dyDescent="0.25">
      <c r="A35" s="5">
        <v>25</v>
      </c>
      <c r="B35" s="49"/>
      <c r="C35" s="36"/>
      <c r="D35" s="37" t="e">
        <f t="shared" si="0"/>
        <v>#N/A</v>
      </c>
      <c r="E35" s="38">
        <f t="shared" si="1"/>
        <v>0</v>
      </c>
      <c r="F35" s="38" t="str">
        <f t="shared" si="2"/>
        <v/>
      </c>
      <c r="G35" s="38">
        <f t="shared" si="3"/>
        <v>0</v>
      </c>
      <c r="H35" s="39" t="str">
        <f t="shared" si="4"/>
        <v/>
      </c>
      <c r="I35" s="39"/>
      <c r="K35" s="56" t="e">
        <f t="shared" si="5"/>
        <v>#N/A</v>
      </c>
      <c r="L35" s="56">
        <f t="shared" si="6"/>
        <v>0</v>
      </c>
      <c r="M35" s="11" t="s">
        <v>45</v>
      </c>
      <c r="N35" s="12">
        <v>11.1</v>
      </c>
      <c r="O35" s="56">
        <v>32</v>
      </c>
    </row>
    <row r="36" spans="1:15" x14ac:dyDescent="0.25">
      <c r="A36" s="5">
        <v>26</v>
      </c>
      <c r="B36" s="49"/>
      <c r="C36" s="36"/>
      <c r="D36" s="37" t="e">
        <f t="shared" si="0"/>
        <v>#N/A</v>
      </c>
      <c r="E36" s="38">
        <f t="shared" si="1"/>
        <v>0</v>
      </c>
      <c r="F36" s="38" t="str">
        <f t="shared" si="2"/>
        <v/>
      </c>
      <c r="G36" s="38">
        <f t="shared" si="3"/>
        <v>0</v>
      </c>
      <c r="H36" s="39" t="str">
        <f t="shared" si="4"/>
        <v/>
      </c>
      <c r="I36" s="39"/>
      <c r="K36" s="56" t="e">
        <f t="shared" si="5"/>
        <v>#N/A</v>
      </c>
      <c r="L36" s="56">
        <f t="shared" si="6"/>
        <v>0</v>
      </c>
      <c r="M36" s="11" t="s">
        <v>46</v>
      </c>
      <c r="N36" s="12">
        <v>10.1</v>
      </c>
      <c r="O36" s="56">
        <v>33</v>
      </c>
    </row>
    <row r="37" spans="1:15" x14ac:dyDescent="0.25">
      <c r="A37" s="5">
        <v>27</v>
      </c>
      <c r="B37" s="49"/>
      <c r="C37" s="36"/>
      <c r="D37" s="37" t="e">
        <f t="shared" si="0"/>
        <v>#N/A</v>
      </c>
      <c r="E37" s="38">
        <f t="shared" si="1"/>
        <v>0</v>
      </c>
      <c r="F37" s="38" t="str">
        <f t="shared" si="2"/>
        <v/>
      </c>
      <c r="G37" s="38">
        <f t="shared" si="3"/>
        <v>0</v>
      </c>
      <c r="H37" s="39" t="str">
        <f t="shared" si="4"/>
        <v/>
      </c>
      <c r="I37" s="39"/>
      <c r="K37" s="56" t="e">
        <f t="shared" si="5"/>
        <v>#N/A</v>
      </c>
      <c r="L37" s="56">
        <f t="shared" si="6"/>
        <v>0</v>
      </c>
      <c r="M37" s="11" t="s">
        <v>47</v>
      </c>
      <c r="N37" s="12">
        <v>10.79</v>
      </c>
      <c r="O37" s="56">
        <v>34</v>
      </c>
    </row>
    <row r="38" spans="1:15" x14ac:dyDescent="0.25">
      <c r="A38" s="5">
        <v>28</v>
      </c>
      <c r="B38" s="49"/>
      <c r="C38" s="36"/>
      <c r="D38" s="37" t="e">
        <f t="shared" si="0"/>
        <v>#N/A</v>
      </c>
      <c r="E38" s="38">
        <f t="shared" si="1"/>
        <v>0</v>
      </c>
      <c r="F38" s="38" t="str">
        <f t="shared" si="2"/>
        <v/>
      </c>
      <c r="G38" s="38">
        <f t="shared" si="3"/>
        <v>0</v>
      </c>
      <c r="H38" s="39" t="str">
        <f t="shared" si="4"/>
        <v/>
      </c>
      <c r="I38" s="39"/>
      <c r="K38" s="56" t="e">
        <f t="shared" si="5"/>
        <v>#N/A</v>
      </c>
      <c r="L38" s="56">
        <f t="shared" si="6"/>
        <v>0</v>
      </c>
      <c r="M38" s="11" t="s">
        <v>48</v>
      </c>
      <c r="N38" s="12">
        <v>9.9700000000000006</v>
      </c>
      <c r="O38" s="56">
        <v>35</v>
      </c>
    </row>
    <row r="39" spans="1:15" x14ac:dyDescent="0.25">
      <c r="A39" s="5">
        <v>29</v>
      </c>
      <c r="B39" s="49"/>
      <c r="C39" s="36"/>
      <c r="D39" s="37" t="e">
        <f t="shared" si="0"/>
        <v>#N/A</v>
      </c>
      <c r="E39" s="38">
        <f t="shared" si="1"/>
        <v>0</v>
      </c>
      <c r="F39" s="38" t="str">
        <f t="shared" si="2"/>
        <v/>
      </c>
      <c r="G39" s="38">
        <f t="shared" si="3"/>
        <v>0</v>
      </c>
      <c r="H39" s="39" t="str">
        <f t="shared" si="4"/>
        <v/>
      </c>
      <c r="I39" s="39"/>
      <c r="K39" s="56" t="e">
        <f t="shared" si="5"/>
        <v>#N/A</v>
      </c>
      <c r="L39" s="56">
        <f t="shared" si="6"/>
        <v>0</v>
      </c>
      <c r="M39" s="11" t="s">
        <v>49</v>
      </c>
      <c r="N39" s="12">
        <v>9.5</v>
      </c>
      <c r="O39" s="56">
        <v>36</v>
      </c>
    </row>
    <row r="40" spans="1:15" x14ac:dyDescent="0.25">
      <c r="A40" s="5">
        <v>30</v>
      </c>
      <c r="B40" s="49"/>
      <c r="C40" s="36"/>
      <c r="D40" s="37" t="e">
        <f t="shared" si="0"/>
        <v>#N/A</v>
      </c>
      <c r="E40" s="38">
        <f t="shared" si="1"/>
        <v>0</v>
      </c>
      <c r="F40" s="38" t="str">
        <f t="shared" si="2"/>
        <v/>
      </c>
      <c r="G40" s="38">
        <f t="shared" si="3"/>
        <v>0</v>
      </c>
      <c r="H40" s="39" t="str">
        <f t="shared" si="4"/>
        <v/>
      </c>
      <c r="I40" s="39"/>
      <c r="K40" s="56" t="e">
        <f t="shared" si="5"/>
        <v>#N/A</v>
      </c>
      <c r="L40" s="56">
        <f t="shared" si="6"/>
        <v>0</v>
      </c>
      <c r="M40" s="11" t="s">
        <v>50</v>
      </c>
      <c r="N40" s="12">
        <v>6.17</v>
      </c>
      <c r="O40" s="56">
        <v>37</v>
      </c>
    </row>
    <row r="41" spans="1:15" x14ac:dyDescent="0.25">
      <c r="L41" s="56"/>
      <c r="M41" s="11" t="s">
        <v>51</v>
      </c>
      <c r="N41" s="12">
        <v>9.34</v>
      </c>
      <c r="O41" s="56">
        <v>38</v>
      </c>
    </row>
    <row r="42" spans="1:15" x14ac:dyDescent="0.25">
      <c r="L42" s="56"/>
      <c r="M42" s="11" t="s">
        <v>52</v>
      </c>
      <c r="N42" s="12">
        <v>9.98</v>
      </c>
      <c r="O42" s="56">
        <v>39</v>
      </c>
    </row>
    <row r="43" spans="1:15" hidden="1" x14ac:dyDescent="0.25">
      <c r="A43" s="6"/>
      <c r="B43" s="6"/>
      <c r="C43" s="6"/>
      <c r="D43" s="6"/>
      <c r="E43" s="7">
        <f>SUM(E11:E40)</f>
        <v>0</v>
      </c>
      <c r="F43" s="8">
        <f>COUNT(F11:F40)</f>
        <v>0</v>
      </c>
      <c r="G43" s="6"/>
      <c r="H43" s="6"/>
      <c r="I43" s="6"/>
      <c r="L43" s="56"/>
      <c r="M43" s="11" t="s">
        <v>53</v>
      </c>
      <c r="N43" s="12">
        <v>9.2899999999999991</v>
      </c>
      <c r="O43" s="56">
        <v>40</v>
      </c>
    </row>
    <row r="44" spans="1:15" x14ac:dyDescent="0.25">
      <c r="B44" s="40" t="s">
        <v>11</v>
      </c>
      <c r="C44" s="41"/>
      <c r="D44" s="41"/>
      <c r="E44" s="42">
        <f>IFERROR(F44,0)</f>
        <v>0</v>
      </c>
      <c r="F44" s="9" t="e">
        <f>E43/F43</f>
        <v>#DIV/0!</v>
      </c>
      <c r="L44" s="56"/>
      <c r="M44" s="11" t="s">
        <v>54</v>
      </c>
      <c r="N44" s="12">
        <v>8.74</v>
      </c>
      <c r="O44" s="56">
        <v>41</v>
      </c>
    </row>
    <row r="45" spans="1:15" x14ac:dyDescent="0.25">
      <c r="L45" s="56"/>
      <c r="M45" s="11" t="s">
        <v>55</v>
      </c>
      <c r="N45" s="12">
        <v>7.72</v>
      </c>
      <c r="O45" s="56">
        <v>42</v>
      </c>
    </row>
    <row r="46" spans="1:15" ht="33" customHeight="1" x14ac:dyDescent="0.25">
      <c r="B46" s="161" t="str">
        <f>IF(SUM(L11:L40)=0,"",IF(AND('4.1_oblasť_3'!M50=1,OR(AND(L11&lt;9,L11&gt;0),AND(L12&lt;9,L12&gt;0),AND(L13&lt;9,L13&gt;0),AND(L14&lt;9,L14&gt;0),AND(L15&lt;9,L15&gt;0),AND(L16&lt;9,L16&gt;0),AND(L17&lt;9,L17&gt;0),AND(L18&lt;9,L18&gt;0),AND(L19&lt;9,L19&gt;0),AND(L20&lt;9,L20&gt;0),AND(L21&lt;9,L21&gt;0),AND(L22&lt;9,L22&gt;0),AND(L23&lt;9,L23&gt;0),AND(L24&lt;9,L24&gt;0),AND(L25&lt;9,L25&gt;0),AND(L26&lt;9,L26&gt;0),AND(L27&lt;9,L27&gt;0),AND(L28&lt;9,L28&gt;0),AND(L29&lt;9,L29&gt;0),AND(L30&lt;9,L30&gt;0),AND(L31&lt;9,L31&gt;0),AND(L32&lt;9,L32&gt;0),AND(L33&lt;9,L33&gt;0),AND(L34&lt;9,L34&gt;0),AND(L35&lt;9,L35&gt;0),AND(L36&lt;9,L36&gt;0),AND(L37&lt;9,L37&gt;0),AND(L38&lt;9,L38&gt;0),AND(L39&lt;9,L39&gt;0),AND(L40&lt;9,L40&gt;0))),"na hárku 4.1_oblasť_3 ste označili ako miesto realizácie Menej rozvinuté regióny v nezamestnanosti ste vybrali okresy z Ostatných regiónov",IF(AND('4.1_oblasť_3'!M50=2,OR(L11&gt;=9,L12&gt;=9,L13&gt;=9,L14&gt;=9,L15&gt;=9,L16&gt;=9,L17&gt;=9,L18&gt;=9,L19&gt;=9,L20&gt;=9,L21&gt;=9,L22&gt;=9,L23&gt;=9,L24&gt;=9,L25&gt;=9,L26&gt;=9,L27&gt;=9,L28&gt;=9,L29&gt;=9,L30&gt;=9,L31&gt;=9,L32&gt;=9,L33&gt;=9,L34&gt;=9,L35&gt;=9,L36&gt;=9,L37&gt;=9,L38&gt;=9,L39&gt;=9,L40&gt;=9)),"na hárku 4.1_oblasť_3 ste označili ako miesto realizácie Ostatné regióny v nezamestnanosti ste vybrali okresy z Menej rozvinutých regiónov","")))</f>
        <v/>
      </c>
      <c r="C46" s="161"/>
      <c r="D46" s="161"/>
      <c r="E46" s="161"/>
      <c r="F46" s="161"/>
      <c r="G46" s="161"/>
      <c r="H46" s="161"/>
      <c r="I46" s="161"/>
      <c r="L46" s="56"/>
      <c r="M46" s="11" t="s">
        <v>56</v>
      </c>
      <c r="N46" s="12">
        <v>8</v>
      </c>
      <c r="O46" s="56">
        <v>43</v>
      </c>
    </row>
    <row r="47" spans="1:15" x14ac:dyDescent="0.25">
      <c r="L47" s="56"/>
      <c r="M47" s="11" t="s">
        <v>57</v>
      </c>
      <c r="N47" s="12">
        <v>16</v>
      </c>
      <c r="O47" s="56">
        <v>44</v>
      </c>
    </row>
    <row r="48" spans="1:15" x14ac:dyDescent="0.25">
      <c r="L48" s="56"/>
      <c r="M48" s="11" t="s">
        <v>58</v>
      </c>
      <c r="N48" s="12">
        <v>12.52</v>
      </c>
      <c r="O48" s="56">
        <v>45</v>
      </c>
    </row>
    <row r="49" spans="12:15" x14ac:dyDescent="0.25">
      <c r="L49" s="56"/>
      <c r="M49" s="11" t="s">
        <v>59</v>
      </c>
      <c r="N49" s="12">
        <v>12.92</v>
      </c>
      <c r="O49" s="56">
        <v>46</v>
      </c>
    </row>
    <row r="50" spans="12:15" x14ac:dyDescent="0.25">
      <c r="L50" s="56"/>
      <c r="M50" s="11" t="s">
        <v>60</v>
      </c>
      <c r="N50" s="12">
        <v>12.18</v>
      </c>
      <c r="O50" s="56">
        <v>47</v>
      </c>
    </row>
    <row r="51" spans="12:15" x14ac:dyDescent="0.25">
      <c r="L51" s="56"/>
      <c r="M51" s="11" t="s">
        <v>61</v>
      </c>
      <c r="N51" s="12">
        <v>17.53</v>
      </c>
      <c r="O51" s="56">
        <v>48</v>
      </c>
    </row>
    <row r="52" spans="12:15" x14ac:dyDescent="0.25">
      <c r="L52" s="56"/>
      <c r="M52" s="11" t="s">
        <v>62</v>
      </c>
      <c r="N52" s="12">
        <v>20.87</v>
      </c>
      <c r="O52" s="56">
        <v>49</v>
      </c>
    </row>
    <row r="53" spans="12:15" x14ac:dyDescent="0.25">
      <c r="L53" s="56"/>
      <c r="M53" s="11" t="s">
        <v>63</v>
      </c>
      <c r="N53" s="12">
        <v>19.97</v>
      </c>
      <c r="O53" s="56">
        <v>50</v>
      </c>
    </row>
    <row r="54" spans="12:15" x14ac:dyDescent="0.25">
      <c r="L54" s="56"/>
      <c r="M54" s="11" t="s">
        <v>64</v>
      </c>
      <c r="N54" s="12">
        <v>27.42</v>
      </c>
      <c r="O54" s="56">
        <v>51</v>
      </c>
    </row>
    <row r="55" spans="12:15" x14ac:dyDescent="0.25">
      <c r="L55" s="56"/>
      <c r="M55" s="11" t="s">
        <v>65</v>
      </c>
      <c r="N55" s="12">
        <v>18.45</v>
      </c>
      <c r="O55" s="56">
        <v>52</v>
      </c>
    </row>
    <row r="56" spans="12:15" x14ac:dyDescent="0.25">
      <c r="L56" s="56"/>
      <c r="M56" s="11" t="s">
        <v>66</v>
      </c>
      <c r="N56" s="12">
        <v>9.32</v>
      </c>
      <c r="O56" s="56">
        <v>53</v>
      </c>
    </row>
    <row r="57" spans="12:15" x14ac:dyDescent="0.25">
      <c r="L57" s="56"/>
      <c r="M57" s="11" t="s">
        <v>67</v>
      </c>
      <c r="N57" s="12">
        <v>14.46</v>
      </c>
      <c r="O57" s="56">
        <v>54</v>
      </c>
    </row>
    <row r="58" spans="12:15" x14ac:dyDescent="0.25">
      <c r="L58" s="56"/>
      <c r="M58" s="11" t="s">
        <v>68</v>
      </c>
      <c r="N58" s="12">
        <v>10.86</v>
      </c>
      <c r="O58" s="56">
        <v>55</v>
      </c>
    </row>
    <row r="59" spans="12:15" x14ac:dyDescent="0.25">
      <c r="L59" s="56"/>
      <c r="M59" s="11" t="s">
        <v>69</v>
      </c>
      <c r="N59" s="12">
        <v>18.43</v>
      </c>
      <c r="O59" s="56">
        <v>56</v>
      </c>
    </row>
    <row r="60" spans="12:15" x14ac:dyDescent="0.25">
      <c r="L60" s="56"/>
      <c r="M60" s="11" t="s">
        <v>70</v>
      </c>
      <c r="N60" s="12">
        <v>14.91</v>
      </c>
      <c r="O60" s="56">
        <v>57</v>
      </c>
    </row>
    <row r="61" spans="12:15" x14ac:dyDescent="0.25">
      <c r="L61" s="56"/>
      <c r="M61" s="11" t="s">
        <v>71</v>
      </c>
      <c r="N61" s="12">
        <v>23.44</v>
      </c>
      <c r="O61" s="56">
        <v>58</v>
      </c>
    </row>
    <row r="62" spans="12:15" x14ac:dyDescent="0.25">
      <c r="L62" s="56"/>
      <c r="M62" s="11" t="s">
        <v>72</v>
      </c>
      <c r="N62" s="12">
        <v>15.32</v>
      </c>
      <c r="O62" s="56">
        <v>59</v>
      </c>
    </row>
    <row r="63" spans="12:15" x14ac:dyDescent="0.25">
      <c r="L63" s="56"/>
      <c r="M63" s="11" t="s">
        <v>73</v>
      </c>
      <c r="N63" s="12">
        <v>17.03</v>
      </c>
      <c r="O63" s="56">
        <v>60</v>
      </c>
    </row>
    <row r="64" spans="12:15" x14ac:dyDescent="0.25">
      <c r="L64" s="56"/>
      <c r="M64" s="11" t="s">
        <v>74</v>
      </c>
      <c r="N64" s="12">
        <v>10.07</v>
      </c>
      <c r="O64" s="56">
        <v>61</v>
      </c>
    </row>
    <row r="65" spans="12:15" x14ac:dyDescent="0.25">
      <c r="L65" s="56"/>
      <c r="M65" s="11" t="s">
        <v>75</v>
      </c>
      <c r="N65" s="12">
        <v>12.54</v>
      </c>
      <c r="O65" s="56">
        <v>62</v>
      </c>
    </row>
    <row r="66" spans="12:15" x14ac:dyDescent="0.25">
      <c r="L66" s="56"/>
      <c r="M66" s="11" t="s">
        <v>76</v>
      </c>
      <c r="N66" s="12">
        <v>18.690000000000001</v>
      </c>
      <c r="O66" s="56">
        <v>63</v>
      </c>
    </row>
    <row r="67" spans="12:15" x14ac:dyDescent="0.25">
      <c r="L67" s="56"/>
      <c r="M67" s="11" t="s">
        <v>77</v>
      </c>
      <c r="N67" s="12">
        <v>16.920000000000002</v>
      </c>
      <c r="O67" s="56">
        <v>64</v>
      </c>
    </row>
    <row r="68" spans="12:15" x14ac:dyDescent="0.25">
      <c r="L68" s="56"/>
      <c r="M68" s="11" t="s">
        <v>78</v>
      </c>
      <c r="N68" s="12">
        <v>11.43</v>
      </c>
      <c r="O68" s="56">
        <v>65</v>
      </c>
    </row>
    <row r="69" spans="12:15" x14ac:dyDescent="0.25">
      <c r="L69" s="56"/>
      <c r="M69" s="11" t="s">
        <v>79</v>
      </c>
      <c r="N69" s="12">
        <v>14.93</v>
      </c>
      <c r="O69" s="56">
        <v>66</v>
      </c>
    </row>
    <row r="70" spans="12:15" x14ac:dyDescent="0.25">
      <c r="L70" s="56"/>
      <c r="M70" s="11" t="s">
        <v>80</v>
      </c>
      <c r="N70" s="12">
        <v>19.38</v>
      </c>
      <c r="O70" s="56">
        <v>67</v>
      </c>
    </row>
    <row r="71" spans="12:15" x14ac:dyDescent="0.25">
      <c r="L71" s="56"/>
      <c r="M71" s="11" t="s">
        <v>81</v>
      </c>
      <c r="N71" s="12">
        <v>17.8</v>
      </c>
      <c r="O71" s="56">
        <v>68</v>
      </c>
    </row>
    <row r="72" spans="12:15" x14ac:dyDescent="0.25">
      <c r="L72" s="56"/>
      <c r="M72" s="11" t="s">
        <v>82</v>
      </c>
      <c r="N72" s="12">
        <v>16.96</v>
      </c>
      <c r="O72" s="56">
        <v>69</v>
      </c>
    </row>
    <row r="73" spans="12:15" x14ac:dyDescent="0.25">
      <c r="L73" s="56"/>
      <c r="M73" s="11" t="s">
        <v>83</v>
      </c>
      <c r="N73" s="12">
        <v>8.65</v>
      </c>
      <c r="O73" s="56">
        <v>70</v>
      </c>
    </row>
    <row r="74" spans="12:15" x14ac:dyDescent="0.25">
      <c r="L74" s="56"/>
      <c r="M74" s="11" t="s">
        <v>84</v>
      </c>
      <c r="N74" s="12">
        <v>8.65</v>
      </c>
      <c r="O74" s="56">
        <v>71</v>
      </c>
    </row>
    <row r="75" spans="12:15" x14ac:dyDescent="0.25">
      <c r="L75" s="56"/>
      <c r="M75" s="11" t="s">
        <v>85</v>
      </c>
      <c r="N75" s="12">
        <v>6.97</v>
      </c>
      <c r="O75" s="56">
        <v>72</v>
      </c>
    </row>
    <row r="76" spans="12:15" x14ac:dyDescent="0.25">
      <c r="L76" s="56"/>
      <c r="M76" s="11" t="s">
        <v>86</v>
      </c>
      <c r="N76" s="12">
        <v>7.57</v>
      </c>
      <c r="O76" s="56">
        <v>73</v>
      </c>
    </row>
    <row r="77" spans="12:15" x14ac:dyDescent="0.25">
      <c r="L77" s="56"/>
      <c r="M77" s="11" t="s">
        <v>87</v>
      </c>
      <c r="N77" s="12">
        <v>17.66</v>
      </c>
      <c r="O77" s="56">
        <v>74</v>
      </c>
    </row>
    <row r="78" spans="12:15" x14ac:dyDescent="0.25">
      <c r="L78" s="56"/>
      <c r="M78" s="11" t="s">
        <v>88</v>
      </c>
      <c r="N78" s="12">
        <v>15.11</v>
      </c>
      <c r="O78" s="56">
        <v>75</v>
      </c>
    </row>
    <row r="79" spans="12:15" x14ac:dyDescent="0.25">
      <c r="L79" s="56"/>
      <c r="M79" s="11" t="s">
        <v>89</v>
      </c>
      <c r="N79" s="12">
        <v>21.58</v>
      </c>
      <c r="O79" s="56">
        <v>76</v>
      </c>
    </row>
    <row r="80" spans="12:15" x14ac:dyDescent="0.25">
      <c r="L80" s="56"/>
      <c r="M80" s="11" t="s">
        <v>90</v>
      </c>
      <c r="N80" s="12">
        <v>18.399999999999999</v>
      </c>
      <c r="O80" s="56">
        <v>77</v>
      </c>
    </row>
    <row r="81" spans="12:15" x14ac:dyDescent="0.25">
      <c r="L81" s="56"/>
      <c r="M81" s="11" t="s">
        <v>91</v>
      </c>
      <c r="N81" s="12">
        <v>14.1</v>
      </c>
      <c r="O81" s="56">
        <v>78</v>
      </c>
    </row>
    <row r="82" spans="12:15" x14ac:dyDescent="0.25">
      <c r="L82" s="56"/>
      <c r="M82" s="11" t="s">
        <v>92</v>
      </c>
      <c r="N82" s="12">
        <v>18.420000000000002</v>
      </c>
      <c r="O82" s="56">
        <v>79</v>
      </c>
    </row>
  </sheetData>
  <sheetProtection algorithmName="SHA-512" hashValue="t4sVJZb409IQ1hJShU1jrbxf4suEZR7btiVpj9TWAn6HKafb1zK+3KfX4+fSAO74qB+zZRoj9zXm33q7SSS7Ow==" saltValue="bYS+waaAmyn3whaG5wGnPA==" spinCount="100000" sheet="1" objects="1" scenarios="1"/>
  <mergeCells count="3">
    <mergeCell ref="B4:I4"/>
    <mergeCell ref="B46:I46"/>
    <mergeCell ref="H1:I1"/>
  </mergeCells>
  <conditionalFormatting sqref="H11:H40">
    <cfRule type="cellIs" dxfId="15" priority="5" operator="equal">
      <formula>"okres je zadaný viackrát"</formula>
    </cfRule>
  </conditionalFormatting>
  <conditionalFormatting sqref="I11:I40">
    <cfRule type="cellIs" dxfId="14" priority="4" operator="equal">
      <formula>"nezadané miesto realizácie"</formula>
    </cfRule>
  </conditionalFormatting>
  <conditionalFormatting sqref="B46:I46">
    <cfRule type="cellIs" dxfId="13" priority="2" operator="equal">
      <formula>"na hárku 4.1_oblasť_3 ste označili ako miesto realizácie Ostatné regióny v nezamestnanosti ste vybrali okresy z Menej rozvinutých regiónov"</formula>
    </cfRule>
    <cfRule type="cellIs" dxfId="12" priority="3" operator="equal">
      <formula>"na hárku 4.1_oblasť_3 ste označili ako miesto realizácie Menej rozvinuté regióny v nezamestnanosti ste vybrali okresy z Ostatných regiónov"</formula>
    </cfRule>
  </conditionalFormatting>
  <conditionalFormatting sqref="H1">
    <cfRule type="cellIs" dxfId="11" priority="1" operator="equal">
      <formula>"označte miesto realizácie na hárku 4.1_oblasť_3"</formula>
    </cfRule>
  </conditionalFormatting>
  <printOptions horizontalCentered="1"/>
  <pageMargins left="0.19685039370078741" right="0.19685039370078741" top="0.78740157480314965" bottom="0.78740157480314965" header="0.31496062992125984" footer="0.31496062992125984"/>
  <pageSetup paperSize="9" scale="96"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INDIRECT('4.1_oblasť_3'!$N$50)</xm:f>
          </x14:formula1>
          <xm:sqref>B11:B40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06"/>
  <sheetViews>
    <sheetView workbookViewId="0">
      <selection activeCell="C11" sqref="C11"/>
    </sheetView>
  </sheetViews>
  <sheetFormatPr defaultRowHeight="12.75" x14ac:dyDescent="0.2"/>
  <cols>
    <col min="1" max="1" width="9.140625" style="72" bestFit="1" customWidth="1"/>
    <col min="2" max="2" width="13.28515625" style="72" hidden="1" customWidth="1"/>
    <col min="3" max="3" width="33.28515625" style="71" customWidth="1"/>
    <col min="4" max="4" width="11.7109375" style="88" customWidth="1"/>
    <col min="5" max="5" width="12" style="71" customWidth="1"/>
    <col min="6" max="6" width="13.85546875" style="71" customWidth="1"/>
    <col min="7" max="7" width="15.7109375" style="71" customWidth="1"/>
    <col min="8" max="16384" width="9.140625" style="71"/>
  </cols>
  <sheetData>
    <row r="1" spans="1:7" x14ac:dyDescent="0.2">
      <c r="A1" s="89" t="s">
        <v>191</v>
      </c>
      <c r="B1" s="90"/>
      <c r="C1" s="91"/>
      <c r="D1" s="92"/>
      <c r="E1" s="91"/>
      <c r="F1" s="91"/>
      <c r="G1" s="91"/>
    </row>
    <row r="2" spans="1:7" x14ac:dyDescent="0.2">
      <c r="A2" s="163" t="s">
        <v>192</v>
      </c>
      <c r="B2" s="163"/>
      <c r="C2" s="163"/>
      <c r="D2" s="163"/>
      <c r="E2" s="163"/>
      <c r="F2" s="163"/>
      <c r="G2" s="163"/>
    </row>
    <row r="4" spans="1:7" x14ac:dyDescent="0.2">
      <c r="A4" s="73" t="s">
        <v>184</v>
      </c>
      <c r="C4" s="74" t="str">
        <f>IF(OR(F4=0,G4=0),"",G4/F4)</f>
        <v/>
      </c>
      <c r="D4" s="164" t="s">
        <v>156</v>
      </c>
      <c r="E4" s="165"/>
      <c r="F4" s="75">
        <f>SUM(F7:F706)</f>
        <v>0</v>
      </c>
      <c r="G4" s="75">
        <f>SUM(G7:G706)</f>
        <v>0</v>
      </c>
    </row>
    <row r="6" spans="1:7" s="80" customFormat="1" ht="33.75" customHeight="1" x14ac:dyDescent="0.2">
      <c r="A6" s="76" t="s">
        <v>5</v>
      </c>
      <c r="B6" s="77" t="s">
        <v>185</v>
      </c>
      <c r="C6" s="78" t="s">
        <v>186</v>
      </c>
      <c r="D6" s="78" t="s">
        <v>187</v>
      </c>
      <c r="E6" s="77" t="s">
        <v>188</v>
      </c>
      <c r="F6" s="77" t="s">
        <v>189</v>
      </c>
      <c r="G6" s="79" t="s">
        <v>190</v>
      </c>
    </row>
    <row r="7" spans="1:7" x14ac:dyDescent="0.2">
      <c r="A7" s="81">
        <v>1</v>
      </c>
      <c r="B7" s="82"/>
      <c r="C7" s="83"/>
      <c r="D7" s="84"/>
      <c r="E7" s="85"/>
      <c r="F7" s="85"/>
      <c r="G7" s="86"/>
    </row>
    <row r="8" spans="1:7" x14ac:dyDescent="0.2">
      <c r="A8" s="81">
        <v>2</v>
      </c>
      <c r="B8" s="82"/>
      <c r="C8" s="83"/>
      <c r="D8" s="87"/>
      <c r="E8" s="85"/>
      <c r="F8" s="85"/>
      <c r="G8" s="86"/>
    </row>
    <row r="9" spans="1:7" x14ac:dyDescent="0.2">
      <c r="A9" s="81">
        <v>3</v>
      </c>
      <c r="B9" s="82"/>
      <c r="C9" s="83"/>
      <c r="D9" s="87"/>
      <c r="E9" s="85"/>
      <c r="F9" s="85"/>
      <c r="G9" s="86"/>
    </row>
    <row r="10" spans="1:7" x14ac:dyDescent="0.2">
      <c r="A10" s="81">
        <v>4</v>
      </c>
      <c r="B10" s="82"/>
      <c r="C10" s="83"/>
      <c r="D10" s="87"/>
      <c r="E10" s="85"/>
      <c r="F10" s="85"/>
      <c r="G10" s="86"/>
    </row>
    <row r="11" spans="1:7" x14ac:dyDescent="0.2">
      <c r="A11" s="81">
        <v>5</v>
      </c>
      <c r="B11" s="82"/>
      <c r="C11" s="83"/>
      <c r="D11" s="87"/>
      <c r="E11" s="85"/>
      <c r="F11" s="85"/>
      <c r="G11" s="86"/>
    </row>
    <row r="12" spans="1:7" x14ac:dyDescent="0.2">
      <c r="A12" s="81">
        <v>6</v>
      </c>
      <c r="B12" s="82"/>
      <c r="C12" s="83"/>
      <c r="D12" s="87"/>
      <c r="E12" s="85"/>
      <c r="F12" s="85"/>
      <c r="G12" s="86"/>
    </row>
    <row r="13" spans="1:7" x14ac:dyDescent="0.2">
      <c r="A13" s="81">
        <v>7</v>
      </c>
      <c r="B13" s="82"/>
      <c r="C13" s="83"/>
      <c r="D13" s="87"/>
      <c r="E13" s="85"/>
      <c r="F13" s="85"/>
      <c r="G13" s="86"/>
    </row>
    <row r="14" spans="1:7" x14ac:dyDescent="0.2">
      <c r="A14" s="81">
        <v>8</v>
      </c>
      <c r="B14" s="82"/>
      <c r="C14" s="83"/>
      <c r="D14" s="87"/>
      <c r="E14" s="85"/>
      <c r="F14" s="85"/>
      <c r="G14" s="86"/>
    </row>
    <row r="15" spans="1:7" x14ac:dyDescent="0.2">
      <c r="A15" s="81">
        <v>9</v>
      </c>
      <c r="B15" s="82"/>
      <c r="C15" s="83"/>
      <c r="D15" s="87"/>
      <c r="E15" s="85"/>
      <c r="F15" s="85"/>
      <c r="G15" s="86"/>
    </row>
    <row r="16" spans="1:7" x14ac:dyDescent="0.2">
      <c r="A16" s="81">
        <v>10</v>
      </c>
      <c r="B16" s="82"/>
      <c r="C16" s="83"/>
      <c r="D16" s="87"/>
      <c r="E16" s="85"/>
      <c r="F16" s="85"/>
      <c r="G16" s="86"/>
    </row>
    <row r="17" spans="1:7" x14ac:dyDescent="0.2">
      <c r="A17" s="81">
        <v>11</v>
      </c>
      <c r="B17" s="82"/>
      <c r="C17" s="83"/>
      <c r="D17" s="87"/>
      <c r="E17" s="85"/>
      <c r="F17" s="85"/>
      <c r="G17" s="86"/>
    </row>
    <row r="18" spans="1:7" x14ac:dyDescent="0.2">
      <c r="A18" s="81">
        <v>12</v>
      </c>
      <c r="B18" s="82"/>
      <c r="C18" s="83"/>
      <c r="D18" s="87"/>
      <c r="E18" s="85"/>
      <c r="F18" s="85"/>
      <c r="G18" s="86"/>
    </row>
    <row r="19" spans="1:7" x14ac:dyDescent="0.2">
      <c r="A19" s="81">
        <v>13</v>
      </c>
      <c r="B19" s="82"/>
      <c r="C19" s="83"/>
      <c r="D19" s="87"/>
      <c r="E19" s="85"/>
      <c r="F19" s="85"/>
      <c r="G19" s="86"/>
    </row>
    <row r="20" spans="1:7" x14ac:dyDescent="0.2">
      <c r="A20" s="81">
        <v>14</v>
      </c>
      <c r="B20" s="82"/>
      <c r="C20" s="83"/>
      <c r="D20" s="87"/>
      <c r="E20" s="85"/>
      <c r="F20" s="85"/>
      <c r="G20" s="86"/>
    </row>
    <row r="21" spans="1:7" x14ac:dyDescent="0.2">
      <c r="A21" s="81">
        <v>15</v>
      </c>
      <c r="B21" s="82"/>
      <c r="C21" s="83"/>
      <c r="D21" s="87"/>
      <c r="E21" s="85"/>
      <c r="F21" s="85"/>
      <c r="G21" s="86"/>
    </row>
    <row r="22" spans="1:7" x14ac:dyDescent="0.2">
      <c r="A22" s="81">
        <v>16</v>
      </c>
      <c r="B22" s="82"/>
      <c r="C22" s="83"/>
      <c r="D22" s="87"/>
      <c r="E22" s="85"/>
      <c r="F22" s="85"/>
      <c r="G22" s="86"/>
    </row>
    <row r="23" spans="1:7" x14ac:dyDescent="0.2">
      <c r="A23" s="81">
        <v>17</v>
      </c>
      <c r="B23" s="82"/>
      <c r="C23" s="83"/>
      <c r="D23" s="87"/>
      <c r="E23" s="85"/>
      <c r="F23" s="85"/>
      <c r="G23" s="86"/>
    </row>
    <row r="24" spans="1:7" x14ac:dyDescent="0.2">
      <c r="A24" s="81">
        <v>18</v>
      </c>
      <c r="B24" s="82"/>
      <c r="C24" s="83"/>
      <c r="D24" s="87"/>
      <c r="E24" s="85"/>
      <c r="F24" s="85"/>
      <c r="G24" s="86"/>
    </row>
    <row r="25" spans="1:7" x14ac:dyDescent="0.2">
      <c r="A25" s="81">
        <v>19</v>
      </c>
      <c r="B25" s="82"/>
      <c r="C25" s="83"/>
      <c r="D25" s="87"/>
      <c r="E25" s="85"/>
      <c r="F25" s="85"/>
      <c r="G25" s="86"/>
    </row>
    <row r="26" spans="1:7" x14ac:dyDescent="0.2">
      <c r="A26" s="81">
        <v>20</v>
      </c>
      <c r="B26" s="82"/>
      <c r="C26" s="83"/>
      <c r="D26" s="87"/>
      <c r="E26" s="85"/>
      <c r="F26" s="85"/>
      <c r="G26" s="86"/>
    </row>
    <row r="27" spans="1:7" x14ac:dyDescent="0.2">
      <c r="A27" s="81">
        <v>21</v>
      </c>
      <c r="B27" s="82"/>
      <c r="C27" s="83"/>
      <c r="D27" s="87"/>
      <c r="E27" s="85"/>
      <c r="F27" s="85"/>
      <c r="G27" s="86"/>
    </row>
    <row r="28" spans="1:7" x14ac:dyDescent="0.2">
      <c r="A28" s="81">
        <v>22</v>
      </c>
      <c r="B28" s="82"/>
      <c r="C28" s="83"/>
      <c r="D28" s="87"/>
      <c r="E28" s="85"/>
      <c r="F28" s="85"/>
      <c r="G28" s="86"/>
    </row>
    <row r="29" spans="1:7" x14ac:dyDescent="0.2">
      <c r="A29" s="81">
        <v>23</v>
      </c>
      <c r="B29" s="82"/>
      <c r="C29" s="83"/>
      <c r="D29" s="87"/>
      <c r="E29" s="85"/>
      <c r="F29" s="85"/>
      <c r="G29" s="86"/>
    </row>
    <row r="30" spans="1:7" x14ac:dyDescent="0.2">
      <c r="A30" s="81">
        <v>24</v>
      </c>
      <c r="B30" s="82"/>
      <c r="C30" s="83"/>
      <c r="D30" s="87"/>
      <c r="E30" s="85"/>
      <c r="F30" s="85"/>
      <c r="G30" s="86"/>
    </row>
    <row r="31" spans="1:7" x14ac:dyDescent="0.2">
      <c r="A31" s="81">
        <v>25</v>
      </c>
      <c r="B31" s="82"/>
      <c r="C31" s="83"/>
      <c r="D31" s="87"/>
      <c r="E31" s="85"/>
      <c r="F31" s="85"/>
      <c r="G31" s="86"/>
    </row>
    <row r="32" spans="1:7" x14ac:dyDescent="0.2">
      <c r="A32" s="81">
        <v>26</v>
      </c>
      <c r="B32" s="82"/>
      <c r="C32" s="83"/>
      <c r="D32" s="87"/>
      <c r="E32" s="85"/>
      <c r="F32" s="85"/>
      <c r="G32" s="86"/>
    </row>
    <row r="33" spans="1:7" x14ac:dyDescent="0.2">
      <c r="A33" s="81">
        <v>27</v>
      </c>
      <c r="B33" s="82"/>
      <c r="C33" s="83"/>
      <c r="D33" s="87"/>
      <c r="E33" s="85"/>
      <c r="F33" s="85"/>
      <c r="G33" s="86"/>
    </row>
    <row r="34" spans="1:7" x14ac:dyDescent="0.2">
      <c r="A34" s="81">
        <v>28</v>
      </c>
      <c r="B34" s="82"/>
      <c r="C34" s="83"/>
      <c r="D34" s="87"/>
      <c r="E34" s="85"/>
      <c r="F34" s="85"/>
      <c r="G34" s="86"/>
    </row>
    <row r="35" spans="1:7" x14ac:dyDescent="0.2">
      <c r="A35" s="81">
        <v>29</v>
      </c>
      <c r="B35" s="82"/>
      <c r="C35" s="83"/>
      <c r="D35" s="87"/>
      <c r="E35" s="85"/>
      <c r="F35" s="85"/>
      <c r="G35" s="86"/>
    </row>
    <row r="36" spans="1:7" x14ac:dyDescent="0.2">
      <c r="A36" s="81">
        <v>30</v>
      </c>
      <c r="B36" s="82"/>
      <c r="C36" s="83"/>
      <c r="D36" s="87"/>
      <c r="E36" s="85"/>
      <c r="F36" s="85"/>
      <c r="G36" s="86"/>
    </row>
    <row r="37" spans="1:7" x14ac:dyDescent="0.2">
      <c r="A37" s="81">
        <v>31</v>
      </c>
      <c r="B37" s="82"/>
      <c r="C37" s="83"/>
      <c r="D37" s="87"/>
      <c r="E37" s="85"/>
      <c r="F37" s="85"/>
      <c r="G37" s="86"/>
    </row>
    <row r="38" spans="1:7" x14ac:dyDescent="0.2">
      <c r="A38" s="81">
        <v>32</v>
      </c>
      <c r="B38" s="82"/>
      <c r="C38" s="83"/>
      <c r="D38" s="87"/>
      <c r="E38" s="85"/>
      <c r="F38" s="85"/>
      <c r="G38" s="86"/>
    </row>
    <row r="39" spans="1:7" x14ac:dyDescent="0.2">
      <c r="A39" s="81">
        <v>33</v>
      </c>
      <c r="B39" s="82"/>
      <c r="C39" s="83"/>
      <c r="D39" s="87"/>
      <c r="E39" s="85"/>
      <c r="F39" s="85"/>
      <c r="G39" s="86"/>
    </row>
    <row r="40" spans="1:7" x14ac:dyDescent="0.2">
      <c r="A40" s="81">
        <v>34</v>
      </c>
      <c r="B40" s="82"/>
      <c r="C40" s="83"/>
      <c r="D40" s="87"/>
      <c r="E40" s="85"/>
      <c r="F40" s="85"/>
      <c r="G40" s="86"/>
    </row>
    <row r="41" spans="1:7" x14ac:dyDescent="0.2">
      <c r="A41" s="81">
        <v>35</v>
      </c>
      <c r="B41" s="82"/>
      <c r="C41" s="83"/>
      <c r="D41" s="87"/>
      <c r="E41" s="85"/>
      <c r="F41" s="85"/>
      <c r="G41" s="86"/>
    </row>
    <row r="42" spans="1:7" x14ac:dyDescent="0.2">
      <c r="A42" s="81">
        <v>36</v>
      </c>
      <c r="B42" s="82"/>
      <c r="C42" s="83"/>
      <c r="D42" s="87"/>
      <c r="E42" s="85"/>
      <c r="F42" s="85"/>
      <c r="G42" s="86"/>
    </row>
    <row r="43" spans="1:7" x14ac:dyDescent="0.2">
      <c r="A43" s="81">
        <v>37</v>
      </c>
      <c r="B43" s="82"/>
      <c r="C43" s="83"/>
      <c r="D43" s="87"/>
      <c r="E43" s="85"/>
      <c r="F43" s="85"/>
      <c r="G43" s="86"/>
    </row>
    <row r="44" spans="1:7" x14ac:dyDescent="0.2">
      <c r="A44" s="81">
        <v>38</v>
      </c>
      <c r="B44" s="82"/>
      <c r="C44" s="83"/>
      <c r="D44" s="87"/>
      <c r="E44" s="85"/>
      <c r="F44" s="85"/>
      <c r="G44" s="86"/>
    </row>
    <row r="45" spans="1:7" x14ac:dyDescent="0.2">
      <c r="A45" s="81">
        <v>39</v>
      </c>
      <c r="B45" s="82"/>
      <c r="C45" s="83"/>
      <c r="D45" s="87"/>
      <c r="E45" s="85"/>
      <c r="F45" s="85"/>
      <c r="G45" s="86"/>
    </row>
    <row r="46" spans="1:7" x14ac:dyDescent="0.2">
      <c r="A46" s="81">
        <v>40</v>
      </c>
      <c r="B46" s="82"/>
      <c r="C46" s="83"/>
      <c r="D46" s="87"/>
      <c r="E46" s="85"/>
      <c r="F46" s="85"/>
      <c r="G46" s="86"/>
    </row>
    <row r="47" spans="1:7" x14ac:dyDescent="0.2">
      <c r="A47" s="81">
        <v>41</v>
      </c>
      <c r="B47" s="82"/>
      <c r="C47" s="83"/>
      <c r="D47" s="87"/>
      <c r="E47" s="85"/>
      <c r="F47" s="85"/>
      <c r="G47" s="86"/>
    </row>
    <row r="48" spans="1:7" x14ac:dyDescent="0.2">
      <c r="A48" s="81">
        <v>42</v>
      </c>
      <c r="B48" s="82"/>
      <c r="C48" s="83"/>
      <c r="D48" s="87"/>
      <c r="E48" s="85"/>
      <c r="F48" s="85"/>
      <c r="G48" s="86"/>
    </row>
    <row r="49" spans="1:7" x14ac:dyDescent="0.2">
      <c r="A49" s="81">
        <v>43</v>
      </c>
      <c r="B49" s="82"/>
      <c r="C49" s="83"/>
      <c r="D49" s="87"/>
      <c r="E49" s="85"/>
      <c r="F49" s="85"/>
      <c r="G49" s="86"/>
    </row>
    <row r="50" spans="1:7" x14ac:dyDescent="0.2">
      <c r="A50" s="81">
        <v>44</v>
      </c>
      <c r="B50" s="82"/>
      <c r="C50" s="83"/>
      <c r="D50" s="87"/>
      <c r="E50" s="85"/>
      <c r="F50" s="85"/>
      <c r="G50" s="86"/>
    </row>
    <row r="51" spans="1:7" x14ac:dyDescent="0.2">
      <c r="A51" s="81">
        <v>45</v>
      </c>
      <c r="B51" s="82"/>
      <c r="C51" s="83"/>
      <c r="D51" s="87"/>
      <c r="E51" s="85"/>
      <c r="F51" s="85"/>
      <c r="G51" s="86"/>
    </row>
    <row r="52" spans="1:7" x14ac:dyDescent="0.2">
      <c r="A52" s="81">
        <v>46</v>
      </c>
      <c r="B52" s="82"/>
      <c r="C52" s="83"/>
      <c r="D52" s="87"/>
      <c r="E52" s="85"/>
      <c r="F52" s="85"/>
      <c r="G52" s="86"/>
    </row>
    <row r="53" spans="1:7" x14ac:dyDescent="0.2">
      <c r="A53" s="81">
        <v>47</v>
      </c>
      <c r="B53" s="82"/>
      <c r="C53" s="83"/>
      <c r="D53" s="87"/>
      <c r="E53" s="85"/>
      <c r="F53" s="85"/>
      <c r="G53" s="86"/>
    </row>
    <row r="54" spans="1:7" x14ac:dyDescent="0.2">
      <c r="A54" s="81">
        <v>48</v>
      </c>
      <c r="B54" s="82"/>
      <c r="C54" s="83"/>
      <c r="D54" s="87"/>
      <c r="E54" s="85"/>
      <c r="F54" s="85"/>
      <c r="G54" s="86"/>
    </row>
    <row r="55" spans="1:7" x14ac:dyDescent="0.2">
      <c r="A55" s="81">
        <v>49</v>
      </c>
      <c r="B55" s="82"/>
      <c r="C55" s="83"/>
      <c r="D55" s="87"/>
      <c r="E55" s="85"/>
      <c r="F55" s="85"/>
      <c r="G55" s="86"/>
    </row>
    <row r="56" spans="1:7" x14ac:dyDescent="0.2">
      <c r="A56" s="81">
        <v>50</v>
      </c>
      <c r="B56" s="82"/>
      <c r="C56" s="83"/>
      <c r="D56" s="87"/>
      <c r="E56" s="85"/>
      <c r="F56" s="85"/>
      <c r="G56" s="86"/>
    </row>
    <row r="57" spans="1:7" x14ac:dyDescent="0.2">
      <c r="A57" s="81">
        <v>51</v>
      </c>
      <c r="B57" s="82"/>
      <c r="C57" s="83"/>
      <c r="D57" s="87"/>
      <c r="E57" s="85"/>
      <c r="F57" s="85"/>
      <c r="G57" s="86"/>
    </row>
    <row r="58" spans="1:7" x14ac:dyDescent="0.2">
      <c r="A58" s="81">
        <v>52</v>
      </c>
      <c r="B58" s="82"/>
      <c r="C58" s="83"/>
      <c r="D58" s="87"/>
      <c r="E58" s="85"/>
      <c r="F58" s="85"/>
      <c r="G58" s="86"/>
    </row>
    <row r="59" spans="1:7" x14ac:dyDescent="0.2">
      <c r="A59" s="81">
        <v>53</v>
      </c>
      <c r="B59" s="82"/>
      <c r="C59" s="83"/>
      <c r="D59" s="87"/>
      <c r="E59" s="85"/>
      <c r="F59" s="85"/>
      <c r="G59" s="86"/>
    </row>
    <row r="60" spans="1:7" x14ac:dyDescent="0.2">
      <c r="A60" s="81">
        <v>54</v>
      </c>
      <c r="B60" s="82"/>
      <c r="C60" s="83"/>
      <c r="D60" s="87"/>
      <c r="E60" s="85"/>
      <c r="F60" s="85"/>
      <c r="G60" s="86"/>
    </row>
    <row r="61" spans="1:7" x14ac:dyDescent="0.2">
      <c r="A61" s="81">
        <v>55</v>
      </c>
      <c r="B61" s="82"/>
      <c r="C61" s="83"/>
      <c r="D61" s="87"/>
      <c r="E61" s="85"/>
      <c r="F61" s="85"/>
      <c r="G61" s="86"/>
    </row>
    <row r="62" spans="1:7" x14ac:dyDescent="0.2">
      <c r="A62" s="81">
        <v>56</v>
      </c>
      <c r="B62" s="82"/>
      <c r="C62" s="83"/>
      <c r="D62" s="87"/>
      <c r="E62" s="85"/>
      <c r="F62" s="85"/>
      <c r="G62" s="86"/>
    </row>
    <row r="63" spans="1:7" x14ac:dyDescent="0.2">
      <c r="A63" s="81">
        <v>57</v>
      </c>
      <c r="B63" s="82"/>
      <c r="C63" s="83"/>
      <c r="D63" s="87"/>
      <c r="E63" s="85"/>
      <c r="F63" s="85"/>
      <c r="G63" s="86"/>
    </row>
    <row r="64" spans="1:7" x14ac:dyDescent="0.2">
      <c r="A64" s="81">
        <v>58</v>
      </c>
      <c r="B64" s="82"/>
      <c r="C64" s="83"/>
      <c r="D64" s="87"/>
      <c r="E64" s="85"/>
      <c r="F64" s="85"/>
      <c r="G64" s="86"/>
    </row>
    <row r="65" spans="1:7" x14ac:dyDescent="0.2">
      <c r="A65" s="81">
        <v>59</v>
      </c>
      <c r="B65" s="82"/>
      <c r="C65" s="83"/>
      <c r="D65" s="87"/>
      <c r="E65" s="85"/>
      <c r="F65" s="85"/>
      <c r="G65" s="86"/>
    </row>
    <row r="66" spans="1:7" x14ac:dyDescent="0.2">
      <c r="A66" s="81">
        <v>60</v>
      </c>
      <c r="B66" s="82"/>
      <c r="C66" s="83"/>
      <c r="D66" s="87"/>
      <c r="E66" s="85"/>
      <c r="F66" s="85"/>
      <c r="G66" s="86"/>
    </row>
    <row r="67" spans="1:7" x14ac:dyDescent="0.2">
      <c r="A67" s="81">
        <v>61</v>
      </c>
      <c r="B67" s="82"/>
      <c r="C67" s="83"/>
      <c r="D67" s="87"/>
      <c r="E67" s="85"/>
      <c r="F67" s="85"/>
      <c r="G67" s="86"/>
    </row>
    <row r="68" spans="1:7" x14ac:dyDescent="0.2">
      <c r="A68" s="81">
        <v>62</v>
      </c>
      <c r="B68" s="82"/>
      <c r="C68" s="83"/>
      <c r="D68" s="87"/>
      <c r="E68" s="85"/>
      <c r="F68" s="85"/>
      <c r="G68" s="86"/>
    </row>
    <row r="69" spans="1:7" x14ac:dyDescent="0.2">
      <c r="A69" s="81">
        <v>63</v>
      </c>
      <c r="B69" s="82"/>
      <c r="C69" s="83"/>
      <c r="D69" s="87"/>
      <c r="E69" s="85"/>
      <c r="F69" s="85"/>
      <c r="G69" s="86"/>
    </row>
    <row r="70" spans="1:7" x14ac:dyDescent="0.2">
      <c r="A70" s="81">
        <v>64</v>
      </c>
      <c r="B70" s="82"/>
      <c r="C70" s="83"/>
      <c r="D70" s="87"/>
      <c r="E70" s="85"/>
      <c r="F70" s="85"/>
      <c r="G70" s="86"/>
    </row>
    <row r="71" spans="1:7" x14ac:dyDescent="0.2">
      <c r="A71" s="81">
        <v>65</v>
      </c>
      <c r="B71" s="82"/>
      <c r="C71" s="83"/>
      <c r="D71" s="87"/>
      <c r="E71" s="85"/>
      <c r="F71" s="85"/>
      <c r="G71" s="86"/>
    </row>
    <row r="72" spans="1:7" x14ac:dyDescent="0.2">
      <c r="A72" s="81">
        <v>66</v>
      </c>
      <c r="B72" s="82"/>
      <c r="C72" s="83"/>
      <c r="D72" s="87"/>
      <c r="E72" s="85"/>
      <c r="F72" s="85"/>
      <c r="G72" s="86"/>
    </row>
    <row r="73" spans="1:7" x14ac:dyDescent="0.2">
      <c r="A73" s="81">
        <v>67</v>
      </c>
      <c r="B73" s="82"/>
      <c r="C73" s="83"/>
      <c r="D73" s="87"/>
      <c r="E73" s="85"/>
      <c r="F73" s="85"/>
      <c r="G73" s="86"/>
    </row>
    <row r="74" spans="1:7" x14ac:dyDescent="0.2">
      <c r="A74" s="81">
        <v>68</v>
      </c>
      <c r="B74" s="82"/>
      <c r="C74" s="83"/>
      <c r="D74" s="87"/>
      <c r="E74" s="85"/>
      <c r="F74" s="85"/>
      <c r="G74" s="86"/>
    </row>
    <row r="75" spans="1:7" x14ac:dyDescent="0.2">
      <c r="A75" s="81">
        <v>69</v>
      </c>
      <c r="B75" s="82"/>
      <c r="C75" s="83"/>
      <c r="D75" s="87"/>
      <c r="E75" s="85"/>
      <c r="F75" s="85"/>
      <c r="G75" s="86"/>
    </row>
    <row r="76" spans="1:7" x14ac:dyDescent="0.2">
      <c r="A76" s="81">
        <v>70</v>
      </c>
      <c r="B76" s="82"/>
      <c r="C76" s="83"/>
      <c r="D76" s="87"/>
      <c r="E76" s="85"/>
      <c r="F76" s="85"/>
      <c r="G76" s="86"/>
    </row>
    <row r="77" spans="1:7" x14ac:dyDescent="0.2">
      <c r="A77" s="81">
        <v>71</v>
      </c>
      <c r="B77" s="82"/>
      <c r="C77" s="83"/>
      <c r="D77" s="87"/>
      <c r="E77" s="85"/>
      <c r="F77" s="85"/>
      <c r="G77" s="86"/>
    </row>
    <row r="78" spans="1:7" x14ac:dyDescent="0.2">
      <c r="A78" s="81">
        <v>72</v>
      </c>
      <c r="B78" s="82"/>
      <c r="C78" s="83"/>
      <c r="D78" s="87"/>
      <c r="E78" s="85"/>
      <c r="F78" s="85"/>
      <c r="G78" s="86"/>
    </row>
    <row r="79" spans="1:7" x14ac:dyDescent="0.2">
      <c r="A79" s="81">
        <v>73</v>
      </c>
      <c r="B79" s="82"/>
      <c r="C79" s="83"/>
      <c r="D79" s="87"/>
      <c r="E79" s="85"/>
      <c r="F79" s="85"/>
      <c r="G79" s="86"/>
    </row>
    <row r="80" spans="1:7" x14ac:dyDescent="0.2">
      <c r="A80" s="81">
        <v>74</v>
      </c>
      <c r="B80" s="82"/>
      <c r="C80" s="83"/>
      <c r="D80" s="87"/>
      <c r="E80" s="85"/>
      <c r="F80" s="85"/>
      <c r="G80" s="86"/>
    </row>
    <row r="81" spans="1:7" x14ac:dyDescent="0.2">
      <c r="A81" s="81">
        <v>75</v>
      </c>
      <c r="B81" s="82"/>
      <c r="C81" s="83"/>
      <c r="D81" s="87"/>
      <c r="E81" s="85"/>
      <c r="F81" s="85"/>
      <c r="G81" s="86"/>
    </row>
    <row r="82" spans="1:7" x14ac:dyDescent="0.2">
      <c r="A82" s="81">
        <v>76</v>
      </c>
      <c r="B82" s="82"/>
      <c r="C82" s="83"/>
      <c r="D82" s="87"/>
      <c r="E82" s="85"/>
      <c r="F82" s="85"/>
      <c r="G82" s="86"/>
    </row>
    <row r="83" spans="1:7" x14ac:dyDescent="0.2">
      <c r="A83" s="81">
        <v>77</v>
      </c>
      <c r="B83" s="82"/>
      <c r="C83" s="83"/>
      <c r="D83" s="87"/>
      <c r="E83" s="85"/>
      <c r="F83" s="85"/>
      <c r="G83" s="86"/>
    </row>
    <row r="84" spans="1:7" x14ac:dyDescent="0.2">
      <c r="A84" s="81">
        <v>78</v>
      </c>
      <c r="B84" s="82"/>
      <c r="C84" s="83"/>
      <c r="D84" s="87"/>
      <c r="E84" s="85"/>
      <c r="F84" s="85"/>
      <c r="G84" s="86"/>
    </row>
    <row r="85" spans="1:7" x14ac:dyDescent="0.2">
      <c r="A85" s="81">
        <v>79</v>
      </c>
      <c r="B85" s="82"/>
      <c r="C85" s="83"/>
      <c r="D85" s="87"/>
      <c r="E85" s="85"/>
      <c r="F85" s="85"/>
      <c r="G85" s="86"/>
    </row>
    <row r="86" spans="1:7" x14ac:dyDescent="0.2">
      <c r="A86" s="81">
        <v>80</v>
      </c>
      <c r="B86" s="82"/>
      <c r="C86" s="83"/>
      <c r="D86" s="87"/>
      <c r="E86" s="85"/>
      <c r="F86" s="85"/>
      <c r="G86" s="86"/>
    </row>
    <row r="87" spans="1:7" x14ac:dyDescent="0.2">
      <c r="A87" s="81">
        <v>81</v>
      </c>
      <c r="B87" s="82"/>
      <c r="C87" s="83"/>
      <c r="D87" s="87"/>
      <c r="E87" s="85"/>
      <c r="F87" s="85"/>
      <c r="G87" s="86"/>
    </row>
    <row r="88" spans="1:7" x14ac:dyDescent="0.2">
      <c r="A88" s="81">
        <v>82</v>
      </c>
      <c r="B88" s="82"/>
      <c r="C88" s="83"/>
      <c r="D88" s="87"/>
      <c r="E88" s="85"/>
      <c r="F88" s="85"/>
      <c r="G88" s="86"/>
    </row>
    <row r="89" spans="1:7" x14ac:dyDescent="0.2">
      <c r="A89" s="81">
        <v>83</v>
      </c>
      <c r="B89" s="82"/>
      <c r="C89" s="83"/>
      <c r="D89" s="87"/>
      <c r="E89" s="85"/>
      <c r="F89" s="85"/>
      <c r="G89" s="86"/>
    </row>
    <row r="90" spans="1:7" x14ac:dyDescent="0.2">
      <c r="A90" s="81">
        <v>84</v>
      </c>
      <c r="B90" s="82"/>
      <c r="C90" s="83"/>
      <c r="D90" s="87"/>
      <c r="E90" s="85"/>
      <c r="F90" s="85"/>
      <c r="G90" s="86"/>
    </row>
    <row r="91" spans="1:7" x14ac:dyDescent="0.2">
      <c r="A91" s="81">
        <v>85</v>
      </c>
      <c r="B91" s="82"/>
      <c r="C91" s="83"/>
      <c r="D91" s="87"/>
      <c r="E91" s="85"/>
      <c r="F91" s="85"/>
      <c r="G91" s="86"/>
    </row>
    <row r="92" spans="1:7" x14ac:dyDescent="0.2">
      <c r="A92" s="81">
        <v>86</v>
      </c>
      <c r="B92" s="82"/>
      <c r="C92" s="83"/>
      <c r="D92" s="87"/>
      <c r="E92" s="85"/>
      <c r="F92" s="85"/>
      <c r="G92" s="86"/>
    </row>
    <row r="93" spans="1:7" x14ac:dyDescent="0.2">
      <c r="A93" s="81">
        <v>87</v>
      </c>
      <c r="B93" s="82"/>
      <c r="C93" s="83"/>
      <c r="D93" s="87"/>
      <c r="E93" s="85"/>
      <c r="F93" s="85"/>
      <c r="G93" s="86"/>
    </row>
    <row r="94" spans="1:7" x14ac:dyDescent="0.2">
      <c r="A94" s="81">
        <v>88</v>
      </c>
      <c r="B94" s="82"/>
      <c r="C94" s="83"/>
      <c r="D94" s="87"/>
      <c r="E94" s="85"/>
      <c r="F94" s="85"/>
      <c r="G94" s="86"/>
    </row>
    <row r="95" spans="1:7" x14ac:dyDescent="0.2">
      <c r="A95" s="81">
        <v>89</v>
      </c>
      <c r="B95" s="82"/>
      <c r="C95" s="83"/>
      <c r="D95" s="87"/>
      <c r="E95" s="85"/>
      <c r="F95" s="85"/>
      <c r="G95" s="86"/>
    </row>
    <row r="96" spans="1:7" x14ac:dyDescent="0.2">
      <c r="A96" s="81">
        <v>90</v>
      </c>
      <c r="B96" s="82"/>
      <c r="C96" s="83"/>
      <c r="D96" s="87"/>
      <c r="E96" s="85"/>
      <c r="F96" s="85"/>
      <c r="G96" s="86"/>
    </row>
    <row r="97" spans="1:7" x14ac:dyDescent="0.2">
      <c r="A97" s="81">
        <v>91</v>
      </c>
      <c r="B97" s="82"/>
      <c r="C97" s="83"/>
      <c r="D97" s="87"/>
      <c r="E97" s="85"/>
      <c r="F97" s="85"/>
      <c r="G97" s="86"/>
    </row>
    <row r="98" spans="1:7" x14ac:dyDescent="0.2">
      <c r="A98" s="81">
        <v>92</v>
      </c>
      <c r="B98" s="82"/>
      <c r="C98" s="83"/>
      <c r="D98" s="87"/>
      <c r="E98" s="85"/>
      <c r="F98" s="85"/>
      <c r="G98" s="86"/>
    </row>
    <row r="99" spans="1:7" x14ac:dyDescent="0.2">
      <c r="A99" s="81">
        <v>93</v>
      </c>
      <c r="B99" s="82"/>
      <c r="C99" s="83"/>
      <c r="D99" s="87"/>
      <c r="E99" s="85"/>
      <c r="F99" s="85"/>
      <c r="G99" s="86"/>
    </row>
    <row r="100" spans="1:7" x14ac:dyDescent="0.2">
      <c r="A100" s="81">
        <v>94</v>
      </c>
      <c r="B100" s="82"/>
      <c r="C100" s="83"/>
      <c r="D100" s="87"/>
      <c r="E100" s="85"/>
      <c r="F100" s="85"/>
      <c r="G100" s="86"/>
    </row>
    <row r="101" spans="1:7" x14ac:dyDescent="0.2">
      <c r="A101" s="81">
        <v>95</v>
      </c>
      <c r="B101" s="82"/>
      <c r="C101" s="83"/>
      <c r="D101" s="87"/>
      <c r="E101" s="85"/>
      <c r="F101" s="85"/>
      <c r="G101" s="86"/>
    </row>
    <row r="102" spans="1:7" x14ac:dyDescent="0.2">
      <c r="A102" s="81">
        <v>96</v>
      </c>
      <c r="B102" s="82"/>
      <c r="C102" s="83"/>
      <c r="D102" s="87"/>
      <c r="E102" s="85"/>
      <c r="F102" s="85"/>
      <c r="G102" s="86"/>
    </row>
    <row r="103" spans="1:7" x14ac:dyDescent="0.2">
      <c r="A103" s="81">
        <v>97</v>
      </c>
      <c r="B103" s="82"/>
      <c r="C103" s="83"/>
      <c r="D103" s="87"/>
      <c r="E103" s="85"/>
      <c r="F103" s="85"/>
      <c r="G103" s="86"/>
    </row>
    <row r="104" spans="1:7" x14ac:dyDescent="0.2">
      <c r="A104" s="81">
        <v>98</v>
      </c>
      <c r="B104" s="82"/>
      <c r="C104" s="83"/>
      <c r="D104" s="87"/>
      <c r="E104" s="85"/>
      <c r="F104" s="85"/>
      <c r="G104" s="86"/>
    </row>
    <row r="105" spans="1:7" x14ac:dyDescent="0.2">
      <c r="A105" s="81">
        <v>99</v>
      </c>
      <c r="B105" s="82"/>
      <c r="C105" s="83"/>
      <c r="D105" s="87"/>
      <c r="E105" s="85"/>
      <c r="F105" s="85"/>
      <c r="G105" s="86"/>
    </row>
    <row r="106" spans="1:7" x14ac:dyDescent="0.2">
      <c r="A106" s="81">
        <v>100</v>
      </c>
      <c r="B106" s="82"/>
      <c r="C106" s="83"/>
      <c r="D106" s="87"/>
      <c r="E106" s="85"/>
      <c r="F106" s="85"/>
      <c r="G106" s="86"/>
    </row>
    <row r="107" spans="1:7" x14ac:dyDescent="0.2">
      <c r="A107" s="81">
        <v>101</v>
      </c>
      <c r="B107" s="82"/>
      <c r="C107" s="83"/>
      <c r="D107" s="87"/>
      <c r="E107" s="85"/>
      <c r="F107" s="85"/>
      <c r="G107" s="86"/>
    </row>
    <row r="108" spans="1:7" x14ac:dyDescent="0.2">
      <c r="A108" s="81">
        <v>102</v>
      </c>
      <c r="B108" s="82"/>
      <c r="C108" s="83"/>
      <c r="D108" s="87"/>
      <c r="E108" s="85"/>
      <c r="F108" s="85"/>
      <c r="G108" s="86"/>
    </row>
    <row r="109" spans="1:7" x14ac:dyDescent="0.2">
      <c r="A109" s="81">
        <v>103</v>
      </c>
      <c r="B109" s="82"/>
      <c r="C109" s="83"/>
      <c r="D109" s="87"/>
      <c r="E109" s="85"/>
      <c r="F109" s="85"/>
      <c r="G109" s="86"/>
    </row>
    <row r="110" spans="1:7" x14ac:dyDescent="0.2">
      <c r="A110" s="81">
        <v>104</v>
      </c>
      <c r="B110" s="82"/>
      <c r="C110" s="83"/>
      <c r="D110" s="87"/>
      <c r="E110" s="85"/>
      <c r="F110" s="85"/>
      <c r="G110" s="86"/>
    </row>
    <row r="111" spans="1:7" x14ac:dyDescent="0.2">
      <c r="A111" s="81">
        <v>105</v>
      </c>
      <c r="B111" s="82"/>
      <c r="C111" s="83"/>
      <c r="D111" s="87"/>
      <c r="E111" s="85"/>
      <c r="F111" s="85"/>
      <c r="G111" s="86"/>
    </row>
    <row r="112" spans="1:7" x14ac:dyDescent="0.2">
      <c r="A112" s="81">
        <v>106</v>
      </c>
      <c r="B112" s="82"/>
      <c r="C112" s="83"/>
      <c r="D112" s="87"/>
      <c r="E112" s="85"/>
      <c r="F112" s="85"/>
      <c r="G112" s="86"/>
    </row>
    <row r="113" spans="1:7" x14ac:dyDescent="0.2">
      <c r="A113" s="81">
        <v>107</v>
      </c>
      <c r="B113" s="82"/>
      <c r="C113" s="83"/>
      <c r="D113" s="87"/>
      <c r="E113" s="85"/>
      <c r="F113" s="85"/>
      <c r="G113" s="86"/>
    </row>
    <row r="114" spans="1:7" x14ac:dyDescent="0.2">
      <c r="A114" s="81">
        <v>108</v>
      </c>
      <c r="B114" s="82"/>
      <c r="C114" s="83"/>
      <c r="D114" s="87"/>
      <c r="E114" s="85"/>
      <c r="F114" s="85"/>
      <c r="G114" s="86"/>
    </row>
    <row r="115" spans="1:7" x14ac:dyDescent="0.2">
      <c r="A115" s="81">
        <v>109</v>
      </c>
      <c r="B115" s="82"/>
      <c r="C115" s="83"/>
      <c r="D115" s="87"/>
      <c r="E115" s="85"/>
      <c r="F115" s="85"/>
      <c r="G115" s="86"/>
    </row>
    <row r="116" spans="1:7" x14ac:dyDescent="0.2">
      <c r="A116" s="81">
        <v>110</v>
      </c>
      <c r="B116" s="82"/>
      <c r="C116" s="83"/>
      <c r="D116" s="87"/>
      <c r="E116" s="85"/>
      <c r="F116" s="85"/>
      <c r="G116" s="86"/>
    </row>
    <row r="117" spans="1:7" x14ac:dyDescent="0.2">
      <c r="A117" s="81">
        <v>111</v>
      </c>
      <c r="B117" s="82"/>
      <c r="C117" s="83"/>
      <c r="D117" s="87"/>
      <c r="E117" s="85"/>
      <c r="F117" s="85"/>
      <c r="G117" s="86"/>
    </row>
    <row r="118" spans="1:7" x14ac:dyDescent="0.2">
      <c r="A118" s="81">
        <v>112</v>
      </c>
      <c r="B118" s="82"/>
      <c r="C118" s="83"/>
      <c r="D118" s="87"/>
      <c r="E118" s="85"/>
      <c r="F118" s="85"/>
      <c r="G118" s="86"/>
    </row>
    <row r="119" spans="1:7" x14ac:dyDescent="0.2">
      <c r="A119" s="81">
        <v>113</v>
      </c>
      <c r="B119" s="82"/>
      <c r="C119" s="83"/>
      <c r="D119" s="87"/>
      <c r="E119" s="85"/>
      <c r="F119" s="85"/>
      <c r="G119" s="86"/>
    </row>
    <row r="120" spans="1:7" x14ac:dyDescent="0.2">
      <c r="A120" s="81">
        <v>114</v>
      </c>
      <c r="B120" s="82"/>
      <c r="C120" s="83"/>
      <c r="D120" s="87"/>
      <c r="E120" s="85"/>
      <c r="F120" s="85"/>
      <c r="G120" s="86"/>
    </row>
    <row r="121" spans="1:7" x14ac:dyDescent="0.2">
      <c r="A121" s="81">
        <v>115</v>
      </c>
      <c r="B121" s="82"/>
      <c r="C121" s="83"/>
      <c r="D121" s="87"/>
      <c r="E121" s="85"/>
      <c r="F121" s="85"/>
      <c r="G121" s="86"/>
    </row>
    <row r="122" spans="1:7" x14ac:dyDescent="0.2">
      <c r="A122" s="81">
        <v>116</v>
      </c>
      <c r="B122" s="82"/>
      <c r="C122" s="83"/>
      <c r="D122" s="87"/>
      <c r="E122" s="85"/>
      <c r="F122" s="85"/>
      <c r="G122" s="86"/>
    </row>
    <row r="123" spans="1:7" x14ac:dyDescent="0.2">
      <c r="A123" s="81">
        <v>117</v>
      </c>
      <c r="B123" s="82"/>
      <c r="C123" s="83"/>
      <c r="D123" s="87"/>
      <c r="E123" s="85"/>
      <c r="F123" s="85"/>
      <c r="G123" s="86"/>
    </row>
    <row r="124" spans="1:7" x14ac:dyDescent="0.2">
      <c r="A124" s="81">
        <v>118</v>
      </c>
      <c r="B124" s="82"/>
      <c r="C124" s="83"/>
      <c r="D124" s="87"/>
      <c r="E124" s="85"/>
      <c r="F124" s="85"/>
      <c r="G124" s="86"/>
    </row>
    <row r="125" spans="1:7" x14ac:dyDescent="0.2">
      <c r="A125" s="81">
        <v>119</v>
      </c>
      <c r="B125" s="82"/>
      <c r="C125" s="83"/>
      <c r="D125" s="87"/>
      <c r="E125" s="85"/>
      <c r="F125" s="85"/>
      <c r="G125" s="86"/>
    </row>
    <row r="126" spans="1:7" x14ac:dyDescent="0.2">
      <c r="A126" s="81">
        <v>120</v>
      </c>
      <c r="B126" s="82"/>
      <c r="C126" s="83"/>
      <c r="D126" s="87"/>
      <c r="E126" s="85"/>
      <c r="F126" s="85"/>
      <c r="G126" s="86"/>
    </row>
    <row r="127" spans="1:7" x14ac:dyDescent="0.2">
      <c r="A127" s="81">
        <v>121</v>
      </c>
      <c r="B127" s="82"/>
      <c r="C127" s="83"/>
      <c r="D127" s="87"/>
      <c r="E127" s="85"/>
      <c r="F127" s="85"/>
      <c r="G127" s="86"/>
    </row>
    <row r="128" spans="1:7" x14ac:dyDescent="0.2">
      <c r="A128" s="81">
        <v>122</v>
      </c>
      <c r="B128" s="82"/>
      <c r="C128" s="83"/>
      <c r="D128" s="87"/>
      <c r="E128" s="85"/>
      <c r="F128" s="85"/>
      <c r="G128" s="86"/>
    </row>
    <row r="129" spans="1:7" x14ac:dyDescent="0.2">
      <c r="A129" s="81">
        <v>123</v>
      </c>
      <c r="B129" s="82"/>
      <c r="C129" s="83"/>
      <c r="D129" s="87"/>
      <c r="E129" s="85"/>
      <c r="F129" s="85"/>
      <c r="G129" s="86"/>
    </row>
    <row r="130" spans="1:7" x14ac:dyDescent="0.2">
      <c r="A130" s="81">
        <v>124</v>
      </c>
      <c r="B130" s="82"/>
      <c r="C130" s="83"/>
      <c r="D130" s="87"/>
      <c r="E130" s="85"/>
      <c r="F130" s="85"/>
      <c r="G130" s="86"/>
    </row>
    <row r="131" spans="1:7" x14ac:dyDescent="0.2">
      <c r="A131" s="81">
        <v>125</v>
      </c>
      <c r="B131" s="82"/>
      <c r="C131" s="83"/>
      <c r="D131" s="87"/>
      <c r="E131" s="85"/>
      <c r="F131" s="85"/>
      <c r="G131" s="86"/>
    </row>
    <row r="132" spans="1:7" x14ac:dyDescent="0.2">
      <c r="A132" s="81">
        <v>126</v>
      </c>
      <c r="B132" s="82"/>
      <c r="C132" s="83"/>
      <c r="D132" s="87"/>
      <c r="E132" s="85"/>
      <c r="F132" s="85"/>
      <c r="G132" s="86"/>
    </row>
    <row r="133" spans="1:7" x14ac:dyDescent="0.2">
      <c r="A133" s="81">
        <v>127</v>
      </c>
      <c r="B133" s="82"/>
      <c r="C133" s="83"/>
      <c r="D133" s="87"/>
      <c r="E133" s="85"/>
      <c r="F133" s="85"/>
      <c r="G133" s="86"/>
    </row>
    <row r="134" spans="1:7" x14ac:dyDescent="0.2">
      <c r="A134" s="81">
        <v>128</v>
      </c>
      <c r="B134" s="82"/>
      <c r="C134" s="83"/>
      <c r="D134" s="87"/>
      <c r="E134" s="85"/>
      <c r="F134" s="85"/>
      <c r="G134" s="86"/>
    </row>
    <row r="135" spans="1:7" x14ac:dyDescent="0.2">
      <c r="A135" s="81">
        <v>129</v>
      </c>
      <c r="B135" s="82"/>
      <c r="C135" s="83"/>
      <c r="D135" s="87"/>
      <c r="E135" s="85"/>
      <c r="F135" s="85"/>
      <c r="G135" s="86"/>
    </row>
    <row r="136" spans="1:7" x14ac:dyDescent="0.2">
      <c r="A136" s="81">
        <v>130</v>
      </c>
      <c r="B136" s="82"/>
      <c r="C136" s="83"/>
      <c r="D136" s="87"/>
      <c r="E136" s="85"/>
      <c r="F136" s="85"/>
      <c r="G136" s="86"/>
    </row>
    <row r="137" spans="1:7" x14ac:dyDescent="0.2">
      <c r="A137" s="81">
        <v>131</v>
      </c>
      <c r="B137" s="82"/>
      <c r="C137" s="83"/>
      <c r="D137" s="87"/>
      <c r="E137" s="85"/>
      <c r="F137" s="85"/>
      <c r="G137" s="86"/>
    </row>
    <row r="138" spans="1:7" x14ac:dyDescent="0.2">
      <c r="A138" s="81">
        <v>132</v>
      </c>
      <c r="B138" s="82"/>
      <c r="C138" s="83"/>
      <c r="D138" s="87"/>
      <c r="E138" s="85"/>
      <c r="F138" s="85"/>
      <c r="G138" s="86"/>
    </row>
    <row r="139" spans="1:7" x14ac:dyDescent="0.2">
      <c r="A139" s="81">
        <v>133</v>
      </c>
      <c r="B139" s="82"/>
      <c r="C139" s="83"/>
      <c r="D139" s="87"/>
      <c r="E139" s="85"/>
      <c r="F139" s="85"/>
      <c r="G139" s="86"/>
    </row>
    <row r="140" spans="1:7" x14ac:dyDescent="0.2">
      <c r="A140" s="81">
        <v>134</v>
      </c>
      <c r="B140" s="82"/>
      <c r="C140" s="83"/>
      <c r="D140" s="87"/>
      <c r="E140" s="85"/>
      <c r="F140" s="85"/>
      <c r="G140" s="86"/>
    </row>
    <row r="141" spans="1:7" x14ac:dyDescent="0.2">
      <c r="A141" s="81">
        <v>135</v>
      </c>
      <c r="B141" s="82"/>
      <c r="C141" s="83"/>
      <c r="D141" s="87"/>
      <c r="E141" s="85"/>
      <c r="F141" s="85"/>
      <c r="G141" s="86"/>
    </row>
    <row r="142" spans="1:7" x14ac:dyDescent="0.2">
      <c r="A142" s="81">
        <v>136</v>
      </c>
      <c r="B142" s="82"/>
      <c r="C142" s="83"/>
      <c r="D142" s="87"/>
      <c r="E142" s="85"/>
      <c r="F142" s="85"/>
      <c r="G142" s="86"/>
    </row>
    <row r="143" spans="1:7" x14ac:dyDescent="0.2">
      <c r="A143" s="81">
        <v>137</v>
      </c>
      <c r="B143" s="82"/>
      <c r="C143" s="83"/>
      <c r="D143" s="87"/>
      <c r="E143" s="85"/>
      <c r="F143" s="85"/>
      <c r="G143" s="86"/>
    </row>
    <row r="144" spans="1:7" x14ac:dyDescent="0.2">
      <c r="A144" s="81">
        <v>138</v>
      </c>
      <c r="B144" s="82"/>
      <c r="C144" s="83"/>
      <c r="D144" s="87"/>
      <c r="E144" s="85"/>
      <c r="F144" s="85"/>
      <c r="G144" s="86"/>
    </row>
    <row r="145" spans="1:7" x14ac:dyDescent="0.2">
      <c r="A145" s="81">
        <v>139</v>
      </c>
      <c r="B145" s="82"/>
      <c r="C145" s="83"/>
      <c r="D145" s="87"/>
      <c r="E145" s="85"/>
      <c r="F145" s="85"/>
      <c r="G145" s="86"/>
    </row>
    <row r="146" spans="1:7" x14ac:dyDescent="0.2">
      <c r="A146" s="81">
        <v>140</v>
      </c>
      <c r="B146" s="82"/>
      <c r="C146" s="83"/>
      <c r="D146" s="87"/>
      <c r="E146" s="85"/>
      <c r="F146" s="85"/>
      <c r="G146" s="86"/>
    </row>
    <row r="147" spans="1:7" x14ac:dyDescent="0.2">
      <c r="A147" s="81">
        <v>141</v>
      </c>
      <c r="B147" s="82"/>
      <c r="C147" s="83"/>
      <c r="D147" s="87"/>
      <c r="E147" s="85"/>
      <c r="F147" s="85"/>
      <c r="G147" s="86"/>
    </row>
    <row r="148" spans="1:7" x14ac:dyDescent="0.2">
      <c r="A148" s="81">
        <v>142</v>
      </c>
      <c r="B148" s="82"/>
      <c r="C148" s="83"/>
      <c r="D148" s="87"/>
      <c r="E148" s="85"/>
      <c r="F148" s="85"/>
      <c r="G148" s="86"/>
    </row>
    <row r="149" spans="1:7" x14ac:dyDescent="0.2">
      <c r="A149" s="81">
        <v>143</v>
      </c>
      <c r="B149" s="82"/>
      <c r="C149" s="83"/>
      <c r="D149" s="87"/>
      <c r="E149" s="85"/>
      <c r="F149" s="85"/>
      <c r="G149" s="86"/>
    </row>
    <row r="150" spans="1:7" x14ac:dyDescent="0.2">
      <c r="A150" s="81">
        <v>144</v>
      </c>
      <c r="B150" s="82"/>
      <c r="C150" s="83"/>
      <c r="D150" s="87"/>
      <c r="E150" s="85"/>
      <c r="F150" s="85"/>
      <c r="G150" s="86"/>
    </row>
    <row r="151" spans="1:7" x14ac:dyDescent="0.2">
      <c r="A151" s="81">
        <v>145</v>
      </c>
      <c r="B151" s="82"/>
      <c r="C151" s="83"/>
      <c r="D151" s="87"/>
      <c r="E151" s="85"/>
      <c r="F151" s="85"/>
      <c r="G151" s="86"/>
    </row>
    <row r="152" spans="1:7" x14ac:dyDescent="0.2">
      <c r="A152" s="81">
        <v>146</v>
      </c>
      <c r="B152" s="82"/>
      <c r="C152" s="83"/>
      <c r="D152" s="87"/>
      <c r="E152" s="85"/>
      <c r="F152" s="85"/>
      <c r="G152" s="86"/>
    </row>
    <row r="153" spans="1:7" x14ac:dyDescent="0.2">
      <c r="A153" s="81">
        <v>147</v>
      </c>
      <c r="B153" s="82"/>
      <c r="C153" s="83"/>
      <c r="D153" s="87"/>
      <c r="E153" s="85"/>
      <c r="F153" s="85"/>
      <c r="G153" s="86"/>
    </row>
    <row r="154" spans="1:7" x14ac:dyDescent="0.2">
      <c r="A154" s="81">
        <v>148</v>
      </c>
      <c r="B154" s="82"/>
      <c r="C154" s="83"/>
      <c r="D154" s="87"/>
      <c r="E154" s="85"/>
      <c r="F154" s="85"/>
      <c r="G154" s="86"/>
    </row>
    <row r="155" spans="1:7" x14ac:dyDescent="0.2">
      <c r="A155" s="81">
        <v>149</v>
      </c>
      <c r="B155" s="82"/>
      <c r="C155" s="83"/>
      <c r="D155" s="87"/>
      <c r="E155" s="85"/>
      <c r="F155" s="85"/>
      <c r="G155" s="86"/>
    </row>
    <row r="156" spans="1:7" x14ac:dyDescent="0.2">
      <c r="A156" s="81">
        <v>150</v>
      </c>
      <c r="B156" s="82"/>
      <c r="C156" s="83"/>
      <c r="D156" s="87"/>
      <c r="E156" s="85"/>
      <c r="F156" s="85"/>
      <c r="G156" s="86"/>
    </row>
    <row r="157" spans="1:7" x14ac:dyDescent="0.2">
      <c r="A157" s="81">
        <v>151</v>
      </c>
      <c r="B157" s="82"/>
      <c r="C157" s="83"/>
      <c r="D157" s="87"/>
      <c r="E157" s="85"/>
      <c r="F157" s="85"/>
      <c r="G157" s="86"/>
    </row>
    <row r="158" spans="1:7" x14ac:dyDescent="0.2">
      <c r="A158" s="81">
        <v>152</v>
      </c>
      <c r="B158" s="82"/>
      <c r="C158" s="83"/>
      <c r="D158" s="87"/>
      <c r="E158" s="85"/>
      <c r="F158" s="85"/>
      <c r="G158" s="86"/>
    </row>
    <row r="159" spans="1:7" x14ac:dyDescent="0.2">
      <c r="A159" s="81">
        <v>153</v>
      </c>
      <c r="B159" s="82"/>
      <c r="C159" s="83"/>
      <c r="D159" s="87"/>
      <c r="E159" s="85"/>
      <c r="F159" s="85"/>
      <c r="G159" s="86"/>
    </row>
    <row r="160" spans="1:7" x14ac:dyDescent="0.2">
      <c r="A160" s="81">
        <v>154</v>
      </c>
      <c r="B160" s="82"/>
      <c r="C160" s="83"/>
      <c r="D160" s="87"/>
      <c r="E160" s="85"/>
      <c r="F160" s="85"/>
      <c r="G160" s="86"/>
    </row>
    <row r="161" spans="1:7" x14ac:dyDescent="0.2">
      <c r="A161" s="81">
        <v>155</v>
      </c>
      <c r="B161" s="82"/>
      <c r="C161" s="83"/>
      <c r="D161" s="87"/>
      <c r="E161" s="85"/>
      <c r="F161" s="85"/>
      <c r="G161" s="86"/>
    </row>
    <row r="162" spans="1:7" x14ac:dyDescent="0.2">
      <c r="A162" s="81">
        <v>156</v>
      </c>
      <c r="B162" s="82"/>
      <c r="C162" s="83"/>
      <c r="D162" s="87"/>
      <c r="E162" s="85"/>
      <c r="F162" s="85"/>
      <c r="G162" s="86"/>
    </row>
    <row r="163" spans="1:7" x14ac:dyDescent="0.2">
      <c r="A163" s="81">
        <v>157</v>
      </c>
      <c r="B163" s="82"/>
      <c r="C163" s="83"/>
      <c r="D163" s="87"/>
      <c r="E163" s="85"/>
      <c r="F163" s="85"/>
      <c r="G163" s="86"/>
    </row>
    <row r="164" spans="1:7" x14ac:dyDescent="0.2">
      <c r="A164" s="81">
        <v>158</v>
      </c>
      <c r="B164" s="82"/>
      <c r="C164" s="83"/>
      <c r="D164" s="87"/>
      <c r="E164" s="85"/>
      <c r="F164" s="85"/>
      <c r="G164" s="86"/>
    </row>
    <row r="165" spans="1:7" x14ac:dyDescent="0.2">
      <c r="A165" s="81">
        <v>159</v>
      </c>
      <c r="B165" s="82"/>
      <c r="C165" s="83"/>
      <c r="D165" s="87"/>
      <c r="E165" s="85"/>
      <c r="F165" s="85"/>
      <c r="G165" s="86"/>
    </row>
    <row r="166" spans="1:7" x14ac:dyDescent="0.2">
      <c r="A166" s="81">
        <v>160</v>
      </c>
      <c r="B166" s="82"/>
      <c r="C166" s="83"/>
      <c r="D166" s="87"/>
      <c r="E166" s="85"/>
      <c r="F166" s="85"/>
      <c r="G166" s="86"/>
    </row>
    <row r="167" spans="1:7" x14ac:dyDescent="0.2">
      <c r="A167" s="81">
        <v>161</v>
      </c>
      <c r="B167" s="82"/>
      <c r="C167" s="83"/>
      <c r="D167" s="87"/>
      <c r="E167" s="85"/>
      <c r="F167" s="85"/>
      <c r="G167" s="86"/>
    </row>
    <row r="168" spans="1:7" x14ac:dyDescent="0.2">
      <c r="A168" s="81">
        <v>162</v>
      </c>
      <c r="B168" s="82"/>
      <c r="C168" s="83"/>
      <c r="D168" s="87"/>
      <c r="E168" s="85"/>
      <c r="F168" s="85"/>
      <c r="G168" s="86"/>
    </row>
    <row r="169" spans="1:7" x14ac:dyDescent="0.2">
      <c r="A169" s="81">
        <v>163</v>
      </c>
      <c r="B169" s="82"/>
      <c r="C169" s="83"/>
      <c r="D169" s="87"/>
      <c r="E169" s="85"/>
      <c r="F169" s="85"/>
      <c r="G169" s="86"/>
    </row>
    <row r="170" spans="1:7" x14ac:dyDescent="0.2">
      <c r="A170" s="81">
        <v>164</v>
      </c>
      <c r="B170" s="82"/>
      <c r="C170" s="83"/>
      <c r="D170" s="87"/>
      <c r="E170" s="85"/>
      <c r="F170" s="85"/>
      <c r="G170" s="86"/>
    </row>
    <row r="171" spans="1:7" x14ac:dyDescent="0.2">
      <c r="A171" s="81">
        <v>165</v>
      </c>
      <c r="B171" s="82"/>
      <c r="C171" s="83"/>
      <c r="D171" s="87"/>
      <c r="E171" s="85"/>
      <c r="F171" s="85"/>
      <c r="G171" s="86"/>
    </row>
    <row r="172" spans="1:7" x14ac:dyDescent="0.2">
      <c r="A172" s="81">
        <v>166</v>
      </c>
      <c r="B172" s="82"/>
      <c r="C172" s="83"/>
      <c r="D172" s="87"/>
      <c r="E172" s="85"/>
      <c r="F172" s="85"/>
      <c r="G172" s="86"/>
    </row>
    <row r="173" spans="1:7" x14ac:dyDescent="0.2">
      <c r="A173" s="81">
        <v>167</v>
      </c>
      <c r="B173" s="82"/>
      <c r="C173" s="83"/>
      <c r="D173" s="87"/>
      <c r="E173" s="85"/>
      <c r="F173" s="85"/>
      <c r="G173" s="86"/>
    </row>
    <row r="174" spans="1:7" x14ac:dyDescent="0.2">
      <c r="A174" s="81">
        <v>168</v>
      </c>
      <c r="B174" s="82"/>
      <c r="C174" s="83"/>
      <c r="D174" s="87"/>
      <c r="E174" s="85"/>
      <c r="F174" s="85"/>
      <c r="G174" s="86"/>
    </row>
    <row r="175" spans="1:7" x14ac:dyDescent="0.2">
      <c r="A175" s="81">
        <v>169</v>
      </c>
      <c r="B175" s="82"/>
      <c r="C175" s="83"/>
      <c r="D175" s="87"/>
      <c r="E175" s="85"/>
      <c r="F175" s="85"/>
      <c r="G175" s="86"/>
    </row>
    <row r="176" spans="1:7" x14ac:dyDescent="0.2">
      <c r="A176" s="81">
        <v>170</v>
      </c>
      <c r="B176" s="82"/>
      <c r="C176" s="83"/>
      <c r="D176" s="87"/>
      <c r="E176" s="85"/>
      <c r="F176" s="85"/>
      <c r="G176" s="86"/>
    </row>
    <row r="177" spans="1:7" x14ac:dyDescent="0.2">
      <c r="A177" s="81">
        <v>171</v>
      </c>
      <c r="B177" s="82"/>
      <c r="C177" s="83"/>
      <c r="D177" s="87"/>
      <c r="E177" s="85"/>
      <c r="F177" s="85"/>
      <c r="G177" s="86"/>
    </row>
    <row r="178" spans="1:7" x14ac:dyDescent="0.2">
      <c r="A178" s="81">
        <v>172</v>
      </c>
      <c r="B178" s="82"/>
      <c r="C178" s="83"/>
      <c r="D178" s="87"/>
      <c r="E178" s="85"/>
      <c r="F178" s="85"/>
      <c r="G178" s="86"/>
    </row>
    <row r="179" spans="1:7" x14ac:dyDescent="0.2">
      <c r="A179" s="81">
        <v>173</v>
      </c>
      <c r="B179" s="82"/>
      <c r="C179" s="83"/>
      <c r="D179" s="87"/>
      <c r="E179" s="85"/>
      <c r="F179" s="85"/>
      <c r="G179" s="86"/>
    </row>
    <row r="180" spans="1:7" x14ac:dyDescent="0.2">
      <c r="A180" s="81">
        <v>174</v>
      </c>
      <c r="B180" s="82"/>
      <c r="C180" s="83"/>
      <c r="D180" s="87"/>
      <c r="E180" s="85"/>
      <c r="F180" s="85"/>
      <c r="G180" s="86"/>
    </row>
    <row r="181" spans="1:7" x14ac:dyDescent="0.2">
      <c r="A181" s="81">
        <v>175</v>
      </c>
      <c r="B181" s="82"/>
      <c r="C181" s="83"/>
      <c r="D181" s="87"/>
      <c r="E181" s="85"/>
      <c r="F181" s="85"/>
      <c r="G181" s="86"/>
    </row>
    <row r="182" spans="1:7" x14ac:dyDescent="0.2">
      <c r="A182" s="81">
        <v>176</v>
      </c>
      <c r="B182" s="82"/>
      <c r="C182" s="83"/>
      <c r="D182" s="87"/>
      <c r="E182" s="85"/>
      <c r="F182" s="85"/>
      <c r="G182" s="86"/>
    </row>
    <row r="183" spans="1:7" x14ac:dyDescent="0.2">
      <c r="A183" s="81">
        <v>177</v>
      </c>
      <c r="B183" s="82"/>
      <c r="C183" s="83"/>
      <c r="D183" s="87"/>
      <c r="E183" s="85"/>
      <c r="F183" s="85"/>
      <c r="G183" s="86"/>
    </row>
    <row r="184" spans="1:7" x14ac:dyDescent="0.2">
      <c r="A184" s="81">
        <v>178</v>
      </c>
      <c r="B184" s="82"/>
      <c r="C184" s="83"/>
      <c r="D184" s="87"/>
      <c r="E184" s="85"/>
      <c r="F184" s="85"/>
      <c r="G184" s="86"/>
    </row>
    <row r="185" spans="1:7" x14ac:dyDescent="0.2">
      <c r="A185" s="81">
        <v>179</v>
      </c>
      <c r="B185" s="82"/>
      <c r="C185" s="83"/>
      <c r="D185" s="87"/>
      <c r="E185" s="85"/>
      <c r="F185" s="85"/>
      <c r="G185" s="86"/>
    </row>
    <row r="186" spans="1:7" x14ac:dyDescent="0.2">
      <c r="A186" s="81">
        <v>180</v>
      </c>
      <c r="B186" s="82"/>
      <c r="C186" s="83"/>
      <c r="D186" s="87"/>
      <c r="E186" s="85"/>
      <c r="F186" s="85"/>
      <c r="G186" s="86"/>
    </row>
    <row r="187" spans="1:7" x14ac:dyDescent="0.2">
      <c r="A187" s="81">
        <v>181</v>
      </c>
      <c r="B187" s="82"/>
      <c r="C187" s="83"/>
      <c r="D187" s="87"/>
      <c r="E187" s="85"/>
      <c r="F187" s="85"/>
      <c r="G187" s="86"/>
    </row>
    <row r="188" spans="1:7" x14ac:dyDescent="0.2">
      <c r="A188" s="81">
        <v>182</v>
      </c>
      <c r="B188" s="82"/>
      <c r="C188" s="83"/>
      <c r="D188" s="87"/>
      <c r="E188" s="85"/>
      <c r="F188" s="85"/>
      <c r="G188" s="86"/>
    </row>
    <row r="189" spans="1:7" x14ac:dyDescent="0.2">
      <c r="A189" s="81">
        <v>183</v>
      </c>
      <c r="B189" s="82"/>
      <c r="C189" s="83"/>
      <c r="D189" s="87"/>
      <c r="E189" s="85"/>
      <c r="F189" s="85"/>
      <c r="G189" s="86"/>
    </row>
    <row r="190" spans="1:7" x14ac:dyDescent="0.2">
      <c r="A190" s="81">
        <v>184</v>
      </c>
      <c r="B190" s="82"/>
      <c r="C190" s="83"/>
      <c r="D190" s="87"/>
      <c r="E190" s="85"/>
      <c r="F190" s="85"/>
      <c r="G190" s="86"/>
    </row>
    <row r="191" spans="1:7" x14ac:dyDescent="0.2">
      <c r="A191" s="81">
        <v>185</v>
      </c>
      <c r="B191" s="82"/>
      <c r="C191" s="83"/>
      <c r="D191" s="87"/>
      <c r="E191" s="85"/>
      <c r="F191" s="85"/>
      <c r="G191" s="86"/>
    </row>
    <row r="192" spans="1:7" x14ac:dyDescent="0.2">
      <c r="A192" s="81">
        <v>186</v>
      </c>
      <c r="B192" s="82"/>
      <c r="C192" s="83"/>
      <c r="D192" s="87"/>
      <c r="E192" s="85"/>
      <c r="F192" s="85"/>
      <c r="G192" s="86"/>
    </row>
    <row r="193" spans="1:7" x14ac:dyDescent="0.2">
      <c r="A193" s="81">
        <v>187</v>
      </c>
      <c r="B193" s="82"/>
      <c r="C193" s="83"/>
      <c r="D193" s="87"/>
      <c r="E193" s="85"/>
      <c r="F193" s="85"/>
      <c r="G193" s="86"/>
    </row>
    <row r="194" spans="1:7" x14ac:dyDescent="0.2">
      <c r="A194" s="81">
        <v>188</v>
      </c>
      <c r="B194" s="82"/>
      <c r="C194" s="83"/>
      <c r="D194" s="87"/>
      <c r="E194" s="85"/>
      <c r="F194" s="85"/>
      <c r="G194" s="86"/>
    </row>
    <row r="195" spans="1:7" x14ac:dyDescent="0.2">
      <c r="A195" s="81">
        <v>189</v>
      </c>
      <c r="B195" s="82"/>
      <c r="C195" s="83"/>
      <c r="D195" s="87"/>
      <c r="E195" s="85"/>
      <c r="F195" s="85"/>
      <c r="G195" s="86"/>
    </row>
    <row r="196" spans="1:7" x14ac:dyDescent="0.2">
      <c r="A196" s="81">
        <v>190</v>
      </c>
      <c r="B196" s="82"/>
      <c r="C196" s="83"/>
      <c r="D196" s="87"/>
      <c r="E196" s="85"/>
      <c r="F196" s="85"/>
      <c r="G196" s="86"/>
    </row>
    <row r="197" spans="1:7" x14ac:dyDescent="0.2">
      <c r="A197" s="81">
        <v>191</v>
      </c>
      <c r="B197" s="82"/>
      <c r="C197" s="83"/>
      <c r="D197" s="87"/>
      <c r="E197" s="85"/>
      <c r="F197" s="85"/>
      <c r="G197" s="86"/>
    </row>
    <row r="198" spans="1:7" x14ac:dyDescent="0.2">
      <c r="A198" s="81">
        <v>192</v>
      </c>
      <c r="B198" s="82"/>
      <c r="C198" s="83"/>
      <c r="D198" s="87"/>
      <c r="E198" s="85"/>
      <c r="F198" s="85"/>
      <c r="G198" s="86"/>
    </row>
    <row r="199" spans="1:7" x14ac:dyDescent="0.2">
      <c r="A199" s="81">
        <v>193</v>
      </c>
      <c r="B199" s="82"/>
      <c r="C199" s="83"/>
      <c r="D199" s="87"/>
      <c r="E199" s="85"/>
      <c r="F199" s="85"/>
      <c r="G199" s="86"/>
    </row>
    <row r="200" spans="1:7" x14ac:dyDescent="0.2">
      <c r="A200" s="81">
        <v>194</v>
      </c>
      <c r="B200" s="82"/>
      <c r="C200" s="83"/>
      <c r="D200" s="87"/>
      <c r="E200" s="85"/>
      <c r="F200" s="85"/>
      <c r="G200" s="86"/>
    </row>
    <row r="201" spans="1:7" x14ac:dyDescent="0.2">
      <c r="A201" s="81">
        <v>195</v>
      </c>
      <c r="B201" s="82"/>
      <c r="C201" s="83"/>
      <c r="D201" s="87"/>
      <c r="E201" s="85"/>
      <c r="F201" s="85"/>
      <c r="G201" s="86"/>
    </row>
    <row r="202" spans="1:7" x14ac:dyDescent="0.2">
      <c r="A202" s="81">
        <v>196</v>
      </c>
      <c r="B202" s="82"/>
      <c r="C202" s="83"/>
      <c r="D202" s="87"/>
      <c r="E202" s="85"/>
      <c r="F202" s="85"/>
      <c r="G202" s="86"/>
    </row>
    <row r="203" spans="1:7" x14ac:dyDescent="0.2">
      <c r="A203" s="81">
        <v>197</v>
      </c>
      <c r="B203" s="82"/>
      <c r="C203" s="83"/>
      <c r="D203" s="87"/>
      <c r="E203" s="85"/>
      <c r="F203" s="85"/>
      <c r="G203" s="86"/>
    </row>
    <row r="204" spans="1:7" x14ac:dyDescent="0.2">
      <c r="A204" s="81">
        <v>198</v>
      </c>
      <c r="B204" s="82"/>
      <c r="C204" s="83"/>
      <c r="D204" s="87"/>
      <c r="E204" s="85"/>
      <c r="F204" s="85"/>
      <c r="G204" s="86"/>
    </row>
    <row r="205" spans="1:7" x14ac:dyDescent="0.2">
      <c r="A205" s="81">
        <v>199</v>
      </c>
      <c r="B205" s="82"/>
      <c r="C205" s="83"/>
      <c r="D205" s="87"/>
      <c r="E205" s="85"/>
      <c r="F205" s="85"/>
      <c r="G205" s="86"/>
    </row>
    <row r="206" spans="1:7" x14ac:dyDescent="0.2">
      <c r="A206" s="81">
        <v>200</v>
      </c>
      <c r="B206" s="82"/>
      <c r="C206" s="83"/>
      <c r="D206" s="87"/>
      <c r="E206" s="85"/>
      <c r="F206" s="85"/>
      <c r="G206" s="86"/>
    </row>
    <row r="207" spans="1:7" x14ac:dyDescent="0.2">
      <c r="A207" s="81">
        <v>201</v>
      </c>
      <c r="B207" s="82"/>
      <c r="C207" s="83"/>
      <c r="D207" s="87"/>
      <c r="E207" s="85"/>
      <c r="F207" s="85"/>
      <c r="G207" s="86"/>
    </row>
    <row r="208" spans="1:7" x14ac:dyDescent="0.2">
      <c r="A208" s="81">
        <v>202</v>
      </c>
      <c r="B208" s="82"/>
      <c r="C208" s="83"/>
      <c r="D208" s="87"/>
      <c r="E208" s="85"/>
      <c r="F208" s="85"/>
      <c r="G208" s="86"/>
    </row>
    <row r="209" spans="1:7" x14ac:dyDescent="0.2">
      <c r="A209" s="81">
        <v>203</v>
      </c>
      <c r="B209" s="82"/>
      <c r="C209" s="83"/>
      <c r="D209" s="87"/>
      <c r="E209" s="85"/>
      <c r="F209" s="85"/>
      <c r="G209" s="86"/>
    </row>
    <row r="210" spans="1:7" x14ac:dyDescent="0.2">
      <c r="A210" s="81">
        <v>204</v>
      </c>
      <c r="B210" s="82"/>
      <c r="C210" s="83"/>
      <c r="D210" s="87"/>
      <c r="E210" s="85"/>
      <c r="F210" s="85"/>
      <c r="G210" s="86"/>
    </row>
    <row r="211" spans="1:7" x14ac:dyDescent="0.2">
      <c r="A211" s="81">
        <v>205</v>
      </c>
      <c r="B211" s="82"/>
      <c r="C211" s="83"/>
      <c r="D211" s="87"/>
      <c r="E211" s="85"/>
      <c r="F211" s="85"/>
      <c r="G211" s="86"/>
    </row>
    <row r="212" spans="1:7" x14ac:dyDescent="0.2">
      <c r="A212" s="81">
        <v>206</v>
      </c>
      <c r="B212" s="82"/>
      <c r="C212" s="83"/>
      <c r="D212" s="87"/>
      <c r="E212" s="85"/>
      <c r="F212" s="85"/>
      <c r="G212" s="86"/>
    </row>
    <row r="213" spans="1:7" x14ac:dyDescent="0.2">
      <c r="A213" s="81">
        <v>207</v>
      </c>
      <c r="B213" s="82"/>
      <c r="C213" s="83"/>
      <c r="D213" s="87"/>
      <c r="E213" s="85"/>
      <c r="F213" s="85"/>
      <c r="G213" s="86"/>
    </row>
    <row r="214" spans="1:7" x14ac:dyDescent="0.2">
      <c r="A214" s="81">
        <v>208</v>
      </c>
      <c r="B214" s="82"/>
      <c r="C214" s="83"/>
      <c r="D214" s="87"/>
      <c r="E214" s="85"/>
      <c r="F214" s="85"/>
      <c r="G214" s="86"/>
    </row>
    <row r="215" spans="1:7" x14ac:dyDescent="0.2">
      <c r="A215" s="81">
        <v>209</v>
      </c>
      <c r="B215" s="82"/>
      <c r="C215" s="83"/>
      <c r="D215" s="87"/>
      <c r="E215" s="85"/>
      <c r="F215" s="85"/>
      <c r="G215" s="86"/>
    </row>
    <row r="216" spans="1:7" x14ac:dyDescent="0.2">
      <c r="A216" s="81">
        <v>210</v>
      </c>
      <c r="B216" s="82"/>
      <c r="C216" s="83"/>
      <c r="D216" s="87"/>
      <c r="E216" s="85"/>
      <c r="F216" s="85"/>
      <c r="G216" s="86"/>
    </row>
    <row r="217" spans="1:7" x14ac:dyDescent="0.2">
      <c r="A217" s="81">
        <v>211</v>
      </c>
      <c r="B217" s="82"/>
      <c r="C217" s="83"/>
      <c r="D217" s="87"/>
      <c r="E217" s="85"/>
      <c r="F217" s="85"/>
      <c r="G217" s="86"/>
    </row>
    <row r="218" spans="1:7" x14ac:dyDescent="0.2">
      <c r="A218" s="81">
        <v>212</v>
      </c>
      <c r="B218" s="82"/>
      <c r="C218" s="83"/>
      <c r="D218" s="87"/>
      <c r="E218" s="85"/>
      <c r="F218" s="85"/>
      <c r="G218" s="86"/>
    </row>
    <row r="219" spans="1:7" x14ac:dyDescent="0.2">
      <c r="A219" s="81">
        <v>213</v>
      </c>
      <c r="B219" s="82"/>
      <c r="C219" s="83"/>
      <c r="D219" s="87"/>
      <c r="E219" s="85"/>
      <c r="F219" s="85"/>
      <c r="G219" s="86"/>
    </row>
    <row r="220" spans="1:7" x14ac:dyDescent="0.2">
      <c r="A220" s="81">
        <v>214</v>
      </c>
      <c r="B220" s="82"/>
      <c r="C220" s="83"/>
      <c r="D220" s="87"/>
      <c r="E220" s="85"/>
      <c r="F220" s="85"/>
      <c r="G220" s="86"/>
    </row>
    <row r="221" spans="1:7" x14ac:dyDescent="0.2">
      <c r="A221" s="81">
        <v>215</v>
      </c>
      <c r="B221" s="82"/>
      <c r="C221" s="83"/>
      <c r="D221" s="87"/>
      <c r="E221" s="85"/>
      <c r="F221" s="85"/>
      <c r="G221" s="86"/>
    </row>
    <row r="222" spans="1:7" x14ac:dyDescent="0.2">
      <c r="A222" s="81">
        <v>216</v>
      </c>
      <c r="B222" s="82"/>
      <c r="C222" s="83"/>
      <c r="D222" s="87"/>
      <c r="E222" s="85"/>
      <c r="F222" s="85"/>
      <c r="G222" s="86"/>
    </row>
    <row r="223" spans="1:7" x14ac:dyDescent="0.2">
      <c r="A223" s="81">
        <v>217</v>
      </c>
      <c r="B223" s="82"/>
      <c r="C223" s="83"/>
      <c r="D223" s="87"/>
      <c r="E223" s="85"/>
      <c r="F223" s="85"/>
      <c r="G223" s="86"/>
    </row>
    <row r="224" spans="1:7" x14ac:dyDescent="0.2">
      <c r="A224" s="81">
        <v>218</v>
      </c>
      <c r="B224" s="82"/>
      <c r="C224" s="83"/>
      <c r="D224" s="87"/>
      <c r="E224" s="85"/>
      <c r="F224" s="85"/>
      <c r="G224" s="86"/>
    </row>
    <row r="225" spans="1:7" x14ac:dyDescent="0.2">
      <c r="A225" s="81">
        <v>219</v>
      </c>
      <c r="B225" s="82"/>
      <c r="C225" s="83"/>
      <c r="D225" s="87"/>
      <c r="E225" s="85"/>
      <c r="F225" s="85"/>
      <c r="G225" s="86"/>
    </row>
    <row r="226" spans="1:7" x14ac:dyDescent="0.2">
      <c r="A226" s="81">
        <v>220</v>
      </c>
      <c r="B226" s="82"/>
      <c r="C226" s="83"/>
      <c r="D226" s="87"/>
      <c r="E226" s="85"/>
      <c r="F226" s="85"/>
      <c r="G226" s="86"/>
    </row>
    <row r="227" spans="1:7" x14ac:dyDescent="0.2">
      <c r="A227" s="81">
        <v>221</v>
      </c>
      <c r="B227" s="82"/>
      <c r="C227" s="83"/>
      <c r="D227" s="87"/>
      <c r="E227" s="85"/>
      <c r="F227" s="85"/>
      <c r="G227" s="86"/>
    </row>
    <row r="228" spans="1:7" x14ac:dyDescent="0.2">
      <c r="A228" s="81">
        <v>222</v>
      </c>
      <c r="B228" s="82"/>
      <c r="C228" s="83"/>
      <c r="D228" s="87"/>
      <c r="E228" s="85"/>
      <c r="F228" s="85"/>
      <c r="G228" s="86"/>
    </row>
    <row r="229" spans="1:7" x14ac:dyDescent="0.2">
      <c r="A229" s="81">
        <v>223</v>
      </c>
      <c r="B229" s="82"/>
      <c r="C229" s="83"/>
      <c r="D229" s="87"/>
      <c r="E229" s="85"/>
      <c r="F229" s="85"/>
      <c r="G229" s="86"/>
    </row>
    <row r="230" spans="1:7" x14ac:dyDescent="0.2">
      <c r="A230" s="81">
        <v>224</v>
      </c>
      <c r="B230" s="82"/>
      <c r="C230" s="83"/>
      <c r="D230" s="87"/>
      <c r="E230" s="85"/>
      <c r="F230" s="85"/>
      <c r="G230" s="86"/>
    </row>
    <row r="231" spans="1:7" x14ac:dyDescent="0.2">
      <c r="A231" s="81">
        <v>225</v>
      </c>
      <c r="B231" s="82"/>
      <c r="C231" s="83"/>
      <c r="D231" s="87"/>
      <c r="E231" s="85"/>
      <c r="F231" s="85"/>
      <c r="G231" s="86"/>
    </row>
    <row r="232" spans="1:7" x14ac:dyDescent="0.2">
      <c r="A232" s="81">
        <v>226</v>
      </c>
      <c r="B232" s="82"/>
      <c r="C232" s="83"/>
      <c r="D232" s="87"/>
      <c r="E232" s="85"/>
      <c r="F232" s="85"/>
      <c r="G232" s="86"/>
    </row>
    <row r="233" spans="1:7" x14ac:dyDescent="0.2">
      <c r="A233" s="81">
        <v>227</v>
      </c>
      <c r="B233" s="82"/>
      <c r="C233" s="83"/>
      <c r="D233" s="87"/>
      <c r="E233" s="85"/>
      <c r="F233" s="85"/>
      <c r="G233" s="86"/>
    </row>
    <row r="234" spans="1:7" x14ac:dyDescent="0.2">
      <c r="A234" s="81">
        <v>228</v>
      </c>
      <c r="B234" s="82"/>
      <c r="C234" s="83"/>
      <c r="D234" s="87"/>
      <c r="E234" s="85"/>
      <c r="F234" s="85"/>
      <c r="G234" s="86"/>
    </row>
    <row r="235" spans="1:7" x14ac:dyDescent="0.2">
      <c r="A235" s="81">
        <v>229</v>
      </c>
      <c r="B235" s="82"/>
      <c r="C235" s="83"/>
      <c r="D235" s="87"/>
      <c r="E235" s="85"/>
      <c r="F235" s="85"/>
      <c r="G235" s="86"/>
    </row>
    <row r="236" spans="1:7" x14ac:dyDescent="0.2">
      <c r="A236" s="81">
        <v>230</v>
      </c>
      <c r="B236" s="82"/>
      <c r="C236" s="83"/>
      <c r="D236" s="87"/>
      <c r="E236" s="85"/>
      <c r="F236" s="85"/>
      <c r="G236" s="86"/>
    </row>
    <row r="237" spans="1:7" x14ac:dyDescent="0.2">
      <c r="A237" s="81">
        <v>231</v>
      </c>
      <c r="B237" s="82"/>
      <c r="C237" s="83"/>
      <c r="D237" s="87"/>
      <c r="E237" s="85"/>
      <c r="F237" s="85"/>
      <c r="G237" s="86"/>
    </row>
    <row r="238" spans="1:7" x14ac:dyDescent="0.2">
      <c r="A238" s="81">
        <v>232</v>
      </c>
      <c r="B238" s="82"/>
      <c r="C238" s="83"/>
      <c r="D238" s="87"/>
      <c r="E238" s="85"/>
      <c r="F238" s="85"/>
      <c r="G238" s="86"/>
    </row>
    <row r="239" spans="1:7" x14ac:dyDescent="0.2">
      <c r="A239" s="81">
        <v>233</v>
      </c>
      <c r="B239" s="82"/>
      <c r="C239" s="83"/>
      <c r="D239" s="87"/>
      <c r="E239" s="85"/>
      <c r="F239" s="85"/>
      <c r="G239" s="86"/>
    </row>
    <row r="240" spans="1:7" x14ac:dyDescent="0.2">
      <c r="A240" s="81">
        <v>234</v>
      </c>
      <c r="B240" s="82"/>
      <c r="C240" s="83"/>
      <c r="D240" s="87"/>
      <c r="E240" s="85"/>
      <c r="F240" s="85"/>
      <c r="G240" s="86"/>
    </row>
    <row r="241" spans="1:7" x14ac:dyDescent="0.2">
      <c r="A241" s="81">
        <v>235</v>
      </c>
      <c r="B241" s="82"/>
      <c r="C241" s="83"/>
      <c r="D241" s="87"/>
      <c r="E241" s="85"/>
      <c r="F241" s="85"/>
      <c r="G241" s="86"/>
    </row>
    <row r="242" spans="1:7" x14ac:dyDescent="0.2">
      <c r="A242" s="81">
        <v>236</v>
      </c>
      <c r="B242" s="82"/>
      <c r="C242" s="83"/>
      <c r="D242" s="87"/>
      <c r="E242" s="85"/>
      <c r="F242" s="85"/>
      <c r="G242" s="86"/>
    </row>
    <row r="243" spans="1:7" x14ac:dyDescent="0.2">
      <c r="A243" s="81">
        <v>237</v>
      </c>
      <c r="B243" s="82"/>
      <c r="C243" s="83"/>
      <c r="D243" s="87"/>
      <c r="E243" s="85"/>
      <c r="F243" s="85"/>
      <c r="G243" s="86"/>
    </row>
    <row r="244" spans="1:7" x14ac:dyDescent="0.2">
      <c r="A244" s="81">
        <v>238</v>
      </c>
      <c r="B244" s="82"/>
      <c r="C244" s="83"/>
      <c r="D244" s="87"/>
      <c r="E244" s="85"/>
      <c r="F244" s="85"/>
      <c r="G244" s="86"/>
    </row>
    <row r="245" spans="1:7" x14ac:dyDescent="0.2">
      <c r="A245" s="81">
        <v>239</v>
      </c>
      <c r="B245" s="82"/>
      <c r="C245" s="83"/>
      <c r="D245" s="87"/>
      <c r="E245" s="85"/>
      <c r="F245" s="85"/>
      <c r="G245" s="86"/>
    </row>
    <row r="246" spans="1:7" x14ac:dyDescent="0.2">
      <c r="A246" s="81">
        <v>240</v>
      </c>
      <c r="B246" s="82"/>
      <c r="C246" s="83"/>
      <c r="D246" s="87"/>
      <c r="E246" s="85"/>
      <c r="F246" s="85"/>
      <c r="G246" s="86"/>
    </row>
    <row r="247" spans="1:7" x14ac:dyDescent="0.2">
      <c r="A247" s="81">
        <v>241</v>
      </c>
      <c r="B247" s="82"/>
      <c r="C247" s="83"/>
      <c r="D247" s="87"/>
      <c r="E247" s="85"/>
      <c r="F247" s="85"/>
      <c r="G247" s="86"/>
    </row>
    <row r="248" spans="1:7" x14ac:dyDescent="0.2">
      <c r="A248" s="81">
        <v>242</v>
      </c>
      <c r="B248" s="82"/>
      <c r="C248" s="83"/>
      <c r="D248" s="87"/>
      <c r="E248" s="85"/>
      <c r="F248" s="85"/>
      <c r="G248" s="86"/>
    </row>
    <row r="249" spans="1:7" x14ac:dyDescent="0.2">
      <c r="A249" s="81">
        <v>243</v>
      </c>
      <c r="B249" s="82"/>
      <c r="C249" s="83"/>
      <c r="D249" s="87"/>
      <c r="E249" s="85"/>
      <c r="F249" s="85"/>
      <c r="G249" s="86"/>
    </row>
    <row r="250" spans="1:7" x14ac:dyDescent="0.2">
      <c r="A250" s="81">
        <v>244</v>
      </c>
      <c r="B250" s="82"/>
      <c r="C250" s="83"/>
      <c r="D250" s="87"/>
      <c r="E250" s="85"/>
      <c r="F250" s="85"/>
      <c r="G250" s="86"/>
    </row>
    <row r="251" spans="1:7" x14ac:dyDescent="0.2">
      <c r="A251" s="81">
        <v>245</v>
      </c>
      <c r="B251" s="82"/>
      <c r="C251" s="83"/>
      <c r="D251" s="87"/>
      <c r="E251" s="85"/>
      <c r="F251" s="85"/>
      <c r="G251" s="86"/>
    </row>
    <row r="252" spans="1:7" x14ac:dyDescent="0.2">
      <c r="A252" s="81">
        <v>246</v>
      </c>
      <c r="B252" s="82"/>
      <c r="C252" s="83"/>
      <c r="D252" s="87"/>
      <c r="E252" s="85"/>
      <c r="F252" s="85"/>
      <c r="G252" s="86"/>
    </row>
    <row r="253" spans="1:7" x14ac:dyDescent="0.2">
      <c r="A253" s="81">
        <v>247</v>
      </c>
      <c r="B253" s="82"/>
      <c r="C253" s="83"/>
      <c r="D253" s="87"/>
      <c r="E253" s="85"/>
      <c r="F253" s="85"/>
      <c r="G253" s="86"/>
    </row>
    <row r="254" spans="1:7" x14ac:dyDescent="0.2">
      <c r="A254" s="81">
        <v>248</v>
      </c>
      <c r="B254" s="82"/>
      <c r="C254" s="83"/>
      <c r="D254" s="87"/>
      <c r="E254" s="85"/>
      <c r="F254" s="85"/>
      <c r="G254" s="86"/>
    </row>
    <row r="255" spans="1:7" x14ac:dyDescent="0.2">
      <c r="A255" s="81">
        <v>249</v>
      </c>
      <c r="B255" s="82"/>
      <c r="C255" s="83"/>
      <c r="D255" s="87"/>
      <c r="E255" s="85"/>
      <c r="F255" s="85"/>
      <c r="G255" s="86"/>
    </row>
    <row r="256" spans="1:7" x14ac:dyDescent="0.2">
      <c r="A256" s="81">
        <v>250</v>
      </c>
      <c r="B256" s="82"/>
      <c r="C256" s="83"/>
      <c r="D256" s="87"/>
      <c r="E256" s="85"/>
      <c r="F256" s="85"/>
      <c r="G256" s="86"/>
    </row>
    <row r="257" spans="1:7" x14ac:dyDescent="0.2">
      <c r="A257" s="81">
        <v>251</v>
      </c>
      <c r="B257" s="82"/>
      <c r="C257" s="83"/>
      <c r="D257" s="87"/>
      <c r="E257" s="85"/>
      <c r="F257" s="85"/>
      <c r="G257" s="86"/>
    </row>
    <row r="258" spans="1:7" x14ac:dyDescent="0.2">
      <c r="A258" s="81">
        <v>252</v>
      </c>
      <c r="B258" s="82"/>
      <c r="C258" s="83"/>
      <c r="D258" s="87"/>
      <c r="E258" s="85"/>
      <c r="F258" s="85"/>
      <c r="G258" s="86"/>
    </row>
    <row r="259" spans="1:7" x14ac:dyDescent="0.2">
      <c r="A259" s="81">
        <v>253</v>
      </c>
      <c r="B259" s="82"/>
      <c r="C259" s="83"/>
      <c r="D259" s="87"/>
      <c r="E259" s="85"/>
      <c r="F259" s="85"/>
      <c r="G259" s="86"/>
    </row>
    <row r="260" spans="1:7" x14ac:dyDescent="0.2">
      <c r="A260" s="81">
        <v>254</v>
      </c>
      <c r="B260" s="82"/>
      <c r="C260" s="83"/>
      <c r="D260" s="87"/>
      <c r="E260" s="85"/>
      <c r="F260" s="85"/>
      <c r="G260" s="86"/>
    </row>
    <row r="261" spans="1:7" x14ac:dyDescent="0.2">
      <c r="A261" s="81">
        <v>255</v>
      </c>
      <c r="B261" s="82"/>
      <c r="C261" s="83"/>
      <c r="D261" s="87"/>
      <c r="E261" s="85"/>
      <c r="F261" s="85"/>
      <c r="G261" s="86"/>
    </row>
    <row r="262" spans="1:7" x14ac:dyDescent="0.2">
      <c r="A262" s="81">
        <v>256</v>
      </c>
      <c r="B262" s="82"/>
      <c r="C262" s="83"/>
      <c r="D262" s="87"/>
      <c r="E262" s="85"/>
      <c r="F262" s="85"/>
      <c r="G262" s="86"/>
    </row>
    <row r="263" spans="1:7" x14ac:dyDescent="0.2">
      <c r="A263" s="81">
        <v>257</v>
      </c>
      <c r="B263" s="82"/>
      <c r="C263" s="83"/>
      <c r="D263" s="87"/>
      <c r="E263" s="85"/>
      <c r="F263" s="85"/>
      <c r="G263" s="86"/>
    </row>
    <row r="264" spans="1:7" x14ac:dyDescent="0.2">
      <c r="A264" s="81">
        <v>258</v>
      </c>
      <c r="B264" s="82"/>
      <c r="C264" s="83"/>
      <c r="D264" s="87"/>
      <c r="E264" s="85"/>
      <c r="F264" s="85"/>
      <c r="G264" s="86"/>
    </row>
    <row r="265" spans="1:7" x14ac:dyDescent="0.2">
      <c r="A265" s="81">
        <v>259</v>
      </c>
      <c r="B265" s="82"/>
      <c r="C265" s="83"/>
      <c r="D265" s="87"/>
      <c r="E265" s="85"/>
      <c r="F265" s="85"/>
      <c r="G265" s="86"/>
    </row>
    <row r="266" spans="1:7" x14ac:dyDescent="0.2">
      <c r="A266" s="81">
        <v>260</v>
      </c>
      <c r="B266" s="82"/>
      <c r="C266" s="83"/>
      <c r="D266" s="87"/>
      <c r="E266" s="85"/>
      <c r="F266" s="85"/>
      <c r="G266" s="86"/>
    </row>
    <row r="267" spans="1:7" x14ac:dyDescent="0.2">
      <c r="A267" s="81">
        <v>261</v>
      </c>
      <c r="B267" s="82"/>
      <c r="C267" s="83"/>
      <c r="D267" s="87"/>
      <c r="E267" s="85"/>
      <c r="F267" s="85"/>
      <c r="G267" s="86"/>
    </row>
    <row r="268" spans="1:7" x14ac:dyDescent="0.2">
      <c r="A268" s="81">
        <v>262</v>
      </c>
      <c r="B268" s="82"/>
      <c r="C268" s="83"/>
      <c r="D268" s="87"/>
      <c r="E268" s="85"/>
      <c r="F268" s="85"/>
      <c r="G268" s="86"/>
    </row>
    <row r="269" spans="1:7" x14ac:dyDescent="0.2">
      <c r="A269" s="81">
        <v>263</v>
      </c>
      <c r="B269" s="82"/>
      <c r="C269" s="83"/>
      <c r="D269" s="87"/>
      <c r="E269" s="85"/>
      <c r="F269" s="85"/>
      <c r="G269" s="86"/>
    </row>
    <row r="270" spans="1:7" x14ac:dyDescent="0.2">
      <c r="A270" s="81">
        <v>264</v>
      </c>
      <c r="B270" s="82"/>
      <c r="C270" s="83"/>
      <c r="D270" s="87"/>
      <c r="E270" s="85"/>
      <c r="F270" s="85"/>
      <c r="G270" s="86"/>
    </row>
    <row r="271" spans="1:7" x14ac:dyDescent="0.2">
      <c r="A271" s="81">
        <v>265</v>
      </c>
      <c r="B271" s="82"/>
      <c r="C271" s="83"/>
      <c r="D271" s="87"/>
      <c r="E271" s="85"/>
      <c r="F271" s="85"/>
      <c r="G271" s="86"/>
    </row>
    <row r="272" spans="1:7" x14ac:dyDescent="0.2">
      <c r="A272" s="81">
        <v>266</v>
      </c>
      <c r="B272" s="82"/>
      <c r="C272" s="83"/>
      <c r="D272" s="87"/>
      <c r="E272" s="85"/>
      <c r="F272" s="85"/>
      <c r="G272" s="86"/>
    </row>
    <row r="273" spans="1:7" x14ac:dyDescent="0.2">
      <c r="A273" s="81">
        <v>267</v>
      </c>
      <c r="B273" s="82"/>
      <c r="C273" s="83"/>
      <c r="D273" s="87"/>
      <c r="E273" s="85"/>
      <c r="F273" s="85"/>
      <c r="G273" s="86"/>
    </row>
    <row r="274" spans="1:7" x14ac:dyDescent="0.2">
      <c r="A274" s="81">
        <v>268</v>
      </c>
      <c r="B274" s="82"/>
      <c r="C274" s="83"/>
      <c r="D274" s="87"/>
      <c r="E274" s="85"/>
      <c r="F274" s="85"/>
      <c r="G274" s="86"/>
    </row>
    <row r="275" spans="1:7" x14ac:dyDescent="0.2">
      <c r="A275" s="81">
        <v>269</v>
      </c>
      <c r="B275" s="82"/>
      <c r="C275" s="83"/>
      <c r="D275" s="87"/>
      <c r="E275" s="85"/>
      <c r="F275" s="85"/>
      <c r="G275" s="86"/>
    </row>
    <row r="276" spans="1:7" x14ac:dyDescent="0.2">
      <c r="A276" s="81">
        <v>270</v>
      </c>
      <c r="B276" s="82"/>
      <c r="C276" s="83"/>
      <c r="D276" s="87"/>
      <c r="E276" s="85"/>
      <c r="F276" s="85"/>
      <c r="G276" s="86"/>
    </row>
    <row r="277" spans="1:7" x14ac:dyDescent="0.2">
      <c r="A277" s="81">
        <v>271</v>
      </c>
      <c r="B277" s="82"/>
      <c r="C277" s="83"/>
      <c r="D277" s="87"/>
      <c r="E277" s="85"/>
      <c r="F277" s="85"/>
      <c r="G277" s="86"/>
    </row>
    <row r="278" spans="1:7" x14ac:dyDescent="0.2">
      <c r="A278" s="81">
        <v>272</v>
      </c>
      <c r="B278" s="82"/>
      <c r="C278" s="83"/>
      <c r="D278" s="87"/>
      <c r="E278" s="85"/>
      <c r="F278" s="85"/>
      <c r="G278" s="86"/>
    </row>
    <row r="279" spans="1:7" x14ac:dyDescent="0.2">
      <c r="A279" s="81">
        <v>273</v>
      </c>
      <c r="B279" s="82"/>
      <c r="C279" s="83"/>
      <c r="D279" s="87"/>
      <c r="E279" s="85"/>
      <c r="F279" s="85"/>
      <c r="G279" s="86"/>
    </row>
    <row r="280" spans="1:7" x14ac:dyDescent="0.2">
      <c r="A280" s="81">
        <v>274</v>
      </c>
      <c r="B280" s="82"/>
      <c r="C280" s="83"/>
      <c r="D280" s="87"/>
      <c r="E280" s="85"/>
      <c r="F280" s="85"/>
      <c r="G280" s="86"/>
    </row>
    <row r="281" spans="1:7" x14ac:dyDescent="0.2">
      <c r="A281" s="81">
        <v>275</v>
      </c>
      <c r="B281" s="82"/>
      <c r="C281" s="83"/>
      <c r="D281" s="87"/>
      <c r="E281" s="85"/>
      <c r="F281" s="85"/>
      <c r="G281" s="86"/>
    </row>
    <row r="282" spans="1:7" x14ac:dyDescent="0.2">
      <c r="A282" s="81">
        <v>276</v>
      </c>
      <c r="B282" s="82"/>
      <c r="C282" s="83"/>
      <c r="D282" s="87"/>
      <c r="E282" s="85"/>
      <c r="F282" s="85"/>
      <c r="G282" s="86"/>
    </row>
    <row r="283" spans="1:7" x14ac:dyDescent="0.2">
      <c r="A283" s="81">
        <v>277</v>
      </c>
      <c r="B283" s="82"/>
      <c r="C283" s="83"/>
      <c r="D283" s="87"/>
      <c r="E283" s="85"/>
      <c r="F283" s="85"/>
      <c r="G283" s="86"/>
    </row>
    <row r="284" spans="1:7" x14ac:dyDescent="0.2">
      <c r="A284" s="81">
        <v>278</v>
      </c>
      <c r="B284" s="82"/>
      <c r="C284" s="83"/>
      <c r="D284" s="87"/>
      <c r="E284" s="85"/>
      <c r="F284" s="85"/>
      <c r="G284" s="86"/>
    </row>
    <row r="285" spans="1:7" x14ac:dyDescent="0.2">
      <c r="A285" s="81">
        <v>279</v>
      </c>
      <c r="B285" s="82"/>
      <c r="C285" s="83"/>
      <c r="D285" s="87"/>
      <c r="E285" s="85"/>
      <c r="F285" s="85"/>
      <c r="G285" s="86"/>
    </row>
    <row r="286" spans="1:7" x14ac:dyDescent="0.2">
      <c r="A286" s="81">
        <v>280</v>
      </c>
      <c r="B286" s="82"/>
      <c r="C286" s="83"/>
      <c r="D286" s="87"/>
      <c r="E286" s="85"/>
      <c r="F286" s="85"/>
      <c r="G286" s="86"/>
    </row>
    <row r="287" spans="1:7" x14ac:dyDescent="0.2">
      <c r="A287" s="81">
        <v>281</v>
      </c>
      <c r="B287" s="82"/>
      <c r="C287" s="83"/>
      <c r="D287" s="87"/>
      <c r="E287" s="85"/>
      <c r="F287" s="85"/>
      <c r="G287" s="86"/>
    </row>
    <row r="288" spans="1:7" x14ac:dyDescent="0.2">
      <c r="A288" s="81">
        <v>282</v>
      </c>
      <c r="B288" s="82"/>
      <c r="C288" s="83"/>
      <c r="D288" s="87"/>
      <c r="E288" s="85"/>
      <c r="F288" s="85"/>
      <c r="G288" s="86"/>
    </row>
    <row r="289" spans="1:7" x14ac:dyDescent="0.2">
      <c r="A289" s="81">
        <v>283</v>
      </c>
      <c r="B289" s="82"/>
      <c r="C289" s="83"/>
      <c r="D289" s="87"/>
      <c r="E289" s="85"/>
      <c r="F289" s="85"/>
      <c r="G289" s="86"/>
    </row>
    <row r="290" spans="1:7" x14ac:dyDescent="0.2">
      <c r="A290" s="81">
        <v>284</v>
      </c>
      <c r="B290" s="82"/>
      <c r="C290" s="83"/>
      <c r="D290" s="87"/>
      <c r="E290" s="85"/>
      <c r="F290" s="85"/>
      <c r="G290" s="86"/>
    </row>
    <row r="291" spans="1:7" x14ac:dyDescent="0.2">
      <c r="A291" s="81">
        <v>285</v>
      </c>
      <c r="B291" s="82"/>
      <c r="C291" s="83"/>
      <c r="D291" s="87"/>
      <c r="E291" s="85"/>
      <c r="F291" s="85"/>
      <c r="G291" s="86"/>
    </row>
    <row r="292" spans="1:7" x14ac:dyDescent="0.2">
      <c r="A292" s="81">
        <v>286</v>
      </c>
      <c r="B292" s="82"/>
      <c r="C292" s="83"/>
      <c r="D292" s="87"/>
      <c r="E292" s="85"/>
      <c r="F292" s="85"/>
      <c r="G292" s="86"/>
    </row>
    <row r="293" spans="1:7" x14ac:dyDescent="0.2">
      <c r="A293" s="81">
        <v>287</v>
      </c>
      <c r="B293" s="82"/>
      <c r="C293" s="83"/>
      <c r="D293" s="87"/>
      <c r="E293" s="85"/>
      <c r="F293" s="85"/>
      <c r="G293" s="86"/>
    </row>
    <row r="294" spans="1:7" x14ac:dyDescent="0.2">
      <c r="A294" s="81">
        <v>288</v>
      </c>
      <c r="B294" s="82"/>
      <c r="C294" s="83"/>
      <c r="D294" s="87"/>
      <c r="E294" s="85"/>
      <c r="F294" s="85"/>
      <c r="G294" s="86"/>
    </row>
    <row r="295" spans="1:7" x14ac:dyDescent="0.2">
      <c r="A295" s="81">
        <v>289</v>
      </c>
      <c r="B295" s="82"/>
      <c r="C295" s="83"/>
      <c r="D295" s="87"/>
      <c r="E295" s="85"/>
      <c r="F295" s="85"/>
      <c r="G295" s="86"/>
    </row>
    <row r="296" spans="1:7" x14ac:dyDescent="0.2">
      <c r="A296" s="81">
        <v>290</v>
      </c>
      <c r="B296" s="82"/>
      <c r="C296" s="83"/>
      <c r="D296" s="87"/>
      <c r="E296" s="85"/>
      <c r="F296" s="85"/>
      <c r="G296" s="86"/>
    </row>
    <row r="297" spans="1:7" x14ac:dyDescent="0.2">
      <c r="A297" s="81">
        <v>291</v>
      </c>
      <c r="B297" s="82"/>
      <c r="C297" s="83"/>
      <c r="D297" s="87"/>
      <c r="E297" s="85"/>
      <c r="F297" s="85"/>
      <c r="G297" s="86"/>
    </row>
    <row r="298" spans="1:7" x14ac:dyDescent="0.2">
      <c r="A298" s="81">
        <v>292</v>
      </c>
      <c r="B298" s="82"/>
      <c r="C298" s="83"/>
      <c r="D298" s="87"/>
      <c r="E298" s="85"/>
      <c r="F298" s="85"/>
      <c r="G298" s="86"/>
    </row>
    <row r="299" spans="1:7" x14ac:dyDescent="0.2">
      <c r="A299" s="81">
        <v>293</v>
      </c>
      <c r="B299" s="82"/>
      <c r="C299" s="83"/>
      <c r="D299" s="87"/>
      <c r="E299" s="85"/>
      <c r="F299" s="85"/>
      <c r="G299" s="86"/>
    </row>
    <row r="300" spans="1:7" x14ac:dyDescent="0.2">
      <c r="A300" s="81">
        <v>294</v>
      </c>
      <c r="B300" s="82"/>
      <c r="C300" s="83"/>
      <c r="D300" s="87"/>
      <c r="E300" s="85"/>
      <c r="F300" s="85"/>
      <c r="G300" s="86"/>
    </row>
    <row r="301" spans="1:7" x14ac:dyDescent="0.2">
      <c r="A301" s="81">
        <v>295</v>
      </c>
      <c r="B301" s="82"/>
      <c r="C301" s="83"/>
      <c r="D301" s="87"/>
      <c r="E301" s="85"/>
      <c r="F301" s="85"/>
      <c r="G301" s="86"/>
    </row>
    <row r="302" spans="1:7" x14ac:dyDescent="0.2">
      <c r="A302" s="81">
        <v>296</v>
      </c>
      <c r="B302" s="82"/>
      <c r="C302" s="83"/>
      <c r="D302" s="87"/>
      <c r="E302" s="85"/>
      <c r="F302" s="85"/>
      <c r="G302" s="86"/>
    </row>
    <row r="303" spans="1:7" x14ac:dyDescent="0.2">
      <c r="A303" s="81">
        <v>297</v>
      </c>
      <c r="B303" s="82"/>
      <c r="C303" s="83"/>
      <c r="D303" s="87"/>
      <c r="E303" s="85"/>
      <c r="F303" s="85"/>
      <c r="G303" s="86"/>
    </row>
    <row r="304" spans="1:7" x14ac:dyDescent="0.2">
      <c r="A304" s="81">
        <v>298</v>
      </c>
      <c r="B304" s="82"/>
      <c r="C304" s="83"/>
      <c r="D304" s="87"/>
      <c r="E304" s="85"/>
      <c r="F304" s="85"/>
      <c r="G304" s="86"/>
    </row>
    <row r="305" spans="1:7" x14ac:dyDescent="0.2">
      <c r="A305" s="81">
        <v>299</v>
      </c>
      <c r="B305" s="82"/>
      <c r="C305" s="83"/>
      <c r="D305" s="87"/>
      <c r="E305" s="85"/>
      <c r="F305" s="85"/>
      <c r="G305" s="86"/>
    </row>
    <row r="306" spans="1:7" x14ac:dyDescent="0.2">
      <c r="A306" s="81">
        <v>300</v>
      </c>
      <c r="B306" s="82"/>
      <c r="C306" s="83"/>
      <c r="D306" s="87"/>
      <c r="E306" s="85"/>
      <c r="F306" s="85"/>
      <c r="G306" s="86"/>
    </row>
    <row r="307" spans="1:7" x14ac:dyDescent="0.2">
      <c r="A307" s="81">
        <v>301</v>
      </c>
      <c r="B307" s="82"/>
      <c r="C307" s="83"/>
      <c r="D307" s="87"/>
      <c r="E307" s="85"/>
      <c r="F307" s="85"/>
      <c r="G307" s="86"/>
    </row>
    <row r="308" spans="1:7" x14ac:dyDescent="0.2">
      <c r="A308" s="81">
        <v>302</v>
      </c>
      <c r="B308" s="82"/>
      <c r="C308" s="83"/>
      <c r="D308" s="87"/>
      <c r="E308" s="85"/>
      <c r="F308" s="85"/>
      <c r="G308" s="86"/>
    </row>
    <row r="309" spans="1:7" x14ac:dyDescent="0.2">
      <c r="A309" s="81">
        <v>303</v>
      </c>
      <c r="B309" s="82"/>
      <c r="C309" s="83"/>
      <c r="D309" s="87"/>
      <c r="E309" s="85"/>
      <c r="F309" s="85"/>
      <c r="G309" s="86"/>
    </row>
    <row r="310" spans="1:7" x14ac:dyDescent="0.2">
      <c r="A310" s="81">
        <v>304</v>
      </c>
      <c r="B310" s="82"/>
      <c r="C310" s="83"/>
      <c r="D310" s="87"/>
      <c r="E310" s="85"/>
      <c r="F310" s="85"/>
      <c r="G310" s="86"/>
    </row>
    <row r="311" spans="1:7" x14ac:dyDescent="0.2">
      <c r="A311" s="81">
        <v>305</v>
      </c>
      <c r="B311" s="82"/>
      <c r="C311" s="83"/>
      <c r="D311" s="87"/>
      <c r="E311" s="85"/>
      <c r="F311" s="85"/>
      <c r="G311" s="86"/>
    </row>
    <row r="312" spans="1:7" x14ac:dyDescent="0.2">
      <c r="A312" s="81">
        <v>306</v>
      </c>
      <c r="B312" s="82"/>
      <c r="C312" s="83"/>
      <c r="D312" s="87"/>
      <c r="E312" s="85"/>
      <c r="F312" s="85"/>
      <c r="G312" s="86"/>
    </row>
    <row r="313" spans="1:7" x14ac:dyDescent="0.2">
      <c r="A313" s="81">
        <v>307</v>
      </c>
      <c r="B313" s="82"/>
      <c r="C313" s="83"/>
      <c r="D313" s="87"/>
      <c r="E313" s="85"/>
      <c r="F313" s="85"/>
      <c r="G313" s="86"/>
    </row>
    <row r="314" spans="1:7" x14ac:dyDescent="0.2">
      <c r="A314" s="81">
        <v>308</v>
      </c>
      <c r="B314" s="82"/>
      <c r="C314" s="83"/>
      <c r="D314" s="87"/>
      <c r="E314" s="85"/>
      <c r="F314" s="85"/>
      <c r="G314" s="86"/>
    </row>
    <row r="315" spans="1:7" x14ac:dyDescent="0.2">
      <c r="A315" s="81">
        <v>309</v>
      </c>
      <c r="B315" s="82"/>
      <c r="C315" s="83"/>
      <c r="D315" s="87"/>
      <c r="E315" s="85"/>
      <c r="F315" s="85"/>
      <c r="G315" s="86"/>
    </row>
    <row r="316" spans="1:7" x14ac:dyDescent="0.2">
      <c r="A316" s="81">
        <v>310</v>
      </c>
      <c r="B316" s="82"/>
      <c r="C316" s="83"/>
      <c r="D316" s="87"/>
      <c r="E316" s="85"/>
      <c r="F316" s="85"/>
      <c r="G316" s="86"/>
    </row>
    <row r="317" spans="1:7" x14ac:dyDescent="0.2">
      <c r="A317" s="81">
        <v>311</v>
      </c>
      <c r="B317" s="82"/>
      <c r="C317" s="83"/>
      <c r="D317" s="87"/>
      <c r="E317" s="85"/>
      <c r="F317" s="85"/>
      <c r="G317" s="86"/>
    </row>
    <row r="318" spans="1:7" x14ac:dyDescent="0.2">
      <c r="A318" s="81">
        <v>312</v>
      </c>
      <c r="B318" s="82"/>
      <c r="C318" s="83"/>
      <c r="D318" s="87"/>
      <c r="E318" s="85"/>
      <c r="F318" s="85"/>
      <c r="G318" s="86"/>
    </row>
    <row r="319" spans="1:7" x14ac:dyDescent="0.2">
      <c r="A319" s="81">
        <v>313</v>
      </c>
      <c r="B319" s="82"/>
      <c r="C319" s="83"/>
      <c r="D319" s="87"/>
      <c r="E319" s="85"/>
      <c r="F319" s="85"/>
      <c r="G319" s="86"/>
    </row>
    <row r="320" spans="1:7" x14ac:dyDescent="0.2">
      <c r="A320" s="81">
        <v>314</v>
      </c>
      <c r="B320" s="82"/>
      <c r="C320" s="83"/>
      <c r="D320" s="87"/>
      <c r="E320" s="85"/>
      <c r="F320" s="85"/>
      <c r="G320" s="86"/>
    </row>
    <row r="321" spans="1:7" x14ac:dyDescent="0.2">
      <c r="A321" s="81">
        <v>315</v>
      </c>
      <c r="B321" s="82"/>
      <c r="C321" s="83"/>
      <c r="D321" s="87"/>
      <c r="E321" s="85"/>
      <c r="F321" s="85"/>
      <c r="G321" s="86"/>
    </row>
    <row r="322" spans="1:7" x14ac:dyDescent="0.2">
      <c r="A322" s="81">
        <v>316</v>
      </c>
      <c r="B322" s="82"/>
      <c r="C322" s="83"/>
      <c r="D322" s="87"/>
      <c r="E322" s="85"/>
      <c r="F322" s="85"/>
      <c r="G322" s="86"/>
    </row>
    <row r="323" spans="1:7" x14ac:dyDescent="0.2">
      <c r="A323" s="81">
        <v>317</v>
      </c>
      <c r="B323" s="82"/>
      <c r="C323" s="83"/>
      <c r="D323" s="87"/>
      <c r="E323" s="85"/>
      <c r="F323" s="85"/>
      <c r="G323" s="86"/>
    </row>
    <row r="324" spans="1:7" x14ac:dyDescent="0.2">
      <c r="A324" s="81">
        <v>318</v>
      </c>
      <c r="B324" s="82"/>
      <c r="C324" s="83"/>
      <c r="D324" s="87"/>
      <c r="E324" s="85"/>
      <c r="F324" s="85"/>
      <c r="G324" s="86"/>
    </row>
    <row r="325" spans="1:7" x14ac:dyDescent="0.2">
      <c r="A325" s="81">
        <v>319</v>
      </c>
      <c r="B325" s="82"/>
      <c r="C325" s="83"/>
      <c r="D325" s="87"/>
      <c r="E325" s="85"/>
      <c r="F325" s="85"/>
      <c r="G325" s="86"/>
    </row>
    <row r="326" spans="1:7" x14ac:dyDescent="0.2">
      <c r="A326" s="81">
        <v>320</v>
      </c>
      <c r="B326" s="82"/>
      <c r="C326" s="83"/>
      <c r="D326" s="87"/>
      <c r="E326" s="85"/>
      <c r="F326" s="85"/>
      <c r="G326" s="86"/>
    </row>
    <row r="327" spans="1:7" x14ac:dyDescent="0.2">
      <c r="A327" s="81">
        <v>321</v>
      </c>
      <c r="B327" s="82"/>
      <c r="C327" s="83"/>
      <c r="D327" s="87"/>
      <c r="E327" s="85"/>
      <c r="F327" s="85"/>
      <c r="G327" s="86"/>
    </row>
    <row r="328" spans="1:7" x14ac:dyDescent="0.2">
      <c r="A328" s="81">
        <v>322</v>
      </c>
      <c r="B328" s="82"/>
      <c r="C328" s="83"/>
      <c r="D328" s="87"/>
      <c r="E328" s="85"/>
      <c r="F328" s="85"/>
      <c r="G328" s="86"/>
    </row>
    <row r="329" spans="1:7" x14ac:dyDescent="0.2">
      <c r="A329" s="81">
        <v>323</v>
      </c>
      <c r="B329" s="82"/>
      <c r="C329" s="83"/>
      <c r="D329" s="87"/>
      <c r="E329" s="85"/>
      <c r="F329" s="85"/>
      <c r="G329" s="86"/>
    </row>
    <row r="330" spans="1:7" x14ac:dyDescent="0.2">
      <c r="A330" s="81">
        <v>324</v>
      </c>
      <c r="B330" s="82"/>
      <c r="C330" s="83"/>
      <c r="D330" s="87"/>
      <c r="E330" s="85"/>
      <c r="F330" s="85"/>
      <c r="G330" s="86"/>
    </row>
    <row r="331" spans="1:7" x14ac:dyDescent="0.2">
      <c r="A331" s="81">
        <v>325</v>
      </c>
      <c r="B331" s="82"/>
      <c r="C331" s="83"/>
      <c r="D331" s="87"/>
      <c r="E331" s="85"/>
      <c r="F331" s="85"/>
      <c r="G331" s="86"/>
    </row>
    <row r="332" spans="1:7" x14ac:dyDescent="0.2">
      <c r="A332" s="81">
        <v>326</v>
      </c>
      <c r="B332" s="82"/>
      <c r="C332" s="83"/>
      <c r="D332" s="87"/>
      <c r="E332" s="85"/>
      <c r="F332" s="85"/>
      <c r="G332" s="86"/>
    </row>
    <row r="333" spans="1:7" x14ac:dyDescent="0.2">
      <c r="A333" s="81">
        <v>327</v>
      </c>
      <c r="B333" s="82"/>
      <c r="C333" s="83"/>
      <c r="D333" s="87"/>
      <c r="E333" s="85"/>
      <c r="F333" s="85"/>
      <c r="G333" s="86"/>
    </row>
    <row r="334" spans="1:7" x14ac:dyDescent="0.2">
      <c r="A334" s="81">
        <v>328</v>
      </c>
      <c r="B334" s="82"/>
      <c r="C334" s="83"/>
      <c r="D334" s="87"/>
      <c r="E334" s="85"/>
      <c r="F334" s="85"/>
      <c r="G334" s="86"/>
    </row>
    <row r="335" spans="1:7" x14ac:dyDescent="0.2">
      <c r="A335" s="81">
        <v>329</v>
      </c>
      <c r="B335" s="82"/>
      <c r="C335" s="83"/>
      <c r="D335" s="87"/>
      <c r="E335" s="85"/>
      <c r="F335" s="85"/>
      <c r="G335" s="86"/>
    </row>
    <row r="336" spans="1:7" x14ac:dyDescent="0.2">
      <c r="A336" s="81">
        <v>330</v>
      </c>
      <c r="B336" s="82"/>
      <c r="C336" s="83"/>
      <c r="D336" s="87"/>
      <c r="E336" s="85"/>
      <c r="F336" s="85"/>
      <c r="G336" s="86"/>
    </row>
    <row r="337" spans="1:7" x14ac:dyDescent="0.2">
      <c r="A337" s="81">
        <v>331</v>
      </c>
      <c r="B337" s="82"/>
      <c r="C337" s="83"/>
      <c r="D337" s="87"/>
      <c r="E337" s="85"/>
      <c r="F337" s="85"/>
      <c r="G337" s="86"/>
    </row>
    <row r="338" spans="1:7" x14ac:dyDescent="0.2">
      <c r="A338" s="81">
        <v>332</v>
      </c>
      <c r="B338" s="82"/>
      <c r="C338" s="83"/>
      <c r="D338" s="87"/>
      <c r="E338" s="85"/>
      <c r="F338" s="85"/>
      <c r="G338" s="86"/>
    </row>
    <row r="339" spans="1:7" x14ac:dyDescent="0.2">
      <c r="A339" s="81">
        <v>333</v>
      </c>
      <c r="B339" s="82"/>
      <c r="C339" s="83"/>
      <c r="D339" s="87"/>
      <c r="E339" s="85"/>
      <c r="F339" s="85"/>
      <c r="G339" s="86"/>
    </row>
    <row r="340" spans="1:7" x14ac:dyDescent="0.2">
      <c r="A340" s="81">
        <v>334</v>
      </c>
      <c r="B340" s="82"/>
      <c r="C340" s="83"/>
      <c r="D340" s="87"/>
      <c r="E340" s="85"/>
      <c r="F340" s="85"/>
      <c r="G340" s="86"/>
    </row>
    <row r="341" spans="1:7" x14ac:dyDescent="0.2">
      <c r="A341" s="81">
        <v>335</v>
      </c>
      <c r="B341" s="82"/>
      <c r="C341" s="83"/>
      <c r="D341" s="87"/>
      <c r="E341" s="85"/>
      <c r="F341" s="85"/>
      <c r="G341" s="86"/>
    </row>
    <row r="342" spans="1:7" x14ac:dyDescent="0.2">
      <c r="A342" s="81">
        <v>336</v>
      </c>
      <c r="B342" s="82"/>
      <c r="C342" s="83"/>
      <c r="D342" s="87"/>
      <c r="E342" s="85"/>
      <c r="F342" s="85"/>
      <c r="G342" s="86"/>
    </row>
    <row r="343" spans="1:7" x14ac:dyDescent="0.2">
      <c r="A343" s="81">
        <v>337</v>
      </c>
      <c r="B343" s="82"/>
      <c r="C343" s="83"/>
      <c r="D343" s="87"/>
      <c r="E343" s="85"/>
      <c r="F343" s="85"/>
      <c r="G343" s="86"/>
    </row>
    <row r="344" spans="1:7" x14ac:dyDescent="0.2">
      <c r="A344" s="81">
        <v>338</v>
      </c>
      <c r="B344" s="82"/>
      <c r="C344" s="83"/>
      <c r="D344" s="87"/>
      <c r="E344" s="85"/>
      <c r="F344" s="85"/>
      <c r="G344" s="86"/>
    </row>
    <row r="345" spans="1:7" x14ac:dyDescent="0.2">
      <c r="A345" s="81">
        <v>339</v>
      </c>
      <c r="B345" s="82"/>
      <c r="C345" s="83"/>
      <c r="D345" s="87"/>
      <c r="E345" s="85"/>
      <c r="F345" s="85"/>
      <c r="G345" s="86"/>
    </row>
    <row r="346" spans="1:7" x14ac:dyDescent="0.2">
      <c r="A346" s="81">
        <v>340</v>
      </c>
      <c r="B346" s="82"/>
      <c r="C346" s="83"/>
      <c r="D346" s="87"/>
      <c r="E346" s="85"/>
      <c r="F346" s="85"/>
      <c r="G346" s="86"/>
    </row>
    <row r="347" spans="1:7" x14ac:dyDescent="0.2">
      <c r="A347" s="81">
        <v>341</v>
      </c>
      <c r="B347" s="82"/>
      <c r="C347" s="83"/>
      <c r="D347" s="87"/>
      <c r="E347" s="85"/>
      <c r="F347" s="85"/>
      <c r="G347" s="86"/>
    </row>
    <row r="348" spans="1:7" x14ac:dyDescent="0.2">
      <c r="A348" s="81">
        <v>342</v>
      </c>
      <c r="B348" s="82"/>
      <c r="C348" s="83"/>
      <c r="D348" s="87"/>
      <c r="E348" s="85"/>
      <c r="F348" s="85"/>
      <c r="G348" s="86"/>
    </row>
    <row r="349" spans="1:7" x14ac:dyDescent="0.2">
      <c r="A349" s="81">
        <v>343</v>
      </c>
      <c r="B349" s="82"/>
      <c r="C349" s="83"/>
      <c r="D349" s="87"/>
      <c r="E349" s="85"/>
      <c r="F349" s="85"/>
      <c r="G349" s="86"/>
    </row>
    <row r="350" spans="1:7" x14ac:dyDescent="0.2">
      <c r="A350" s="81">
        <v>344</v>
      </c>
      <c r="B350" s="82"/>
      <c r="C350" s="83"/>
      <c r="D350" s="87"/>
      <c r="E350" s="85"/>
      <c r="F350" s="85"/>
      <c r="G350" s="86"/>
    </row>
    <row r="351" spans="1:7" x14ac:dyDescent="0.2">
      <c r="A351" s="81">
        <v>345</v>
      </c>
      <c r="B351" s="82"/>
      <c r="C351" s="83"/>
      <c r="D351" s="87"/>
      <c r="E351" s="85"/>
      <c r="F351" s="85"/>
      <c r="G351" s="86"/>
    </row>
    <row r="352" spans="1:7" x14ac:dyDescent="0.2">
      <c r="A352" s="81">
        <v>346</v>
      </c>
      <c r="B352" s="82"/>
      <c r="C352" s="83"/>
      <c r="D352" s="87"/>
      <c r="E352" s="85"/>
      <c r="F352" s="85"/>
      <c r="G352" s="86"/>
    </row>
    <row r="353" spans="1:7" x14ac:dyDescent="0.2">
      <c r="A353" s="81">
        <v>347</v>
      </c>
      <c r="B353" s="82"/>
      <c r="C353" s="83"/>
      <c r="D353" s="87"/>
      <c r="E353" s="85"/>
      <c r="F353" s="85"/>
      <c r="G353" s="86"/>
    </row>
    <row r="354" spans="1:7" x14ac:dyDescent="0.2">
      <c r="A354" s="81">
        <v>348</v>
      </c>
      <c r="B354" s="82"/>
      <c r="C354" s="83"/>
      <c r="D354" s="87"/>
      <c r="E354" s="85"/>
      <c r="F354" s="85"/>
      <c r="G354" s="86"/>
    </row>
    <row r="355" spans="1:7" x14ac:dyDescent="0.2">
      <c r="A355" s="81">
        <v>349</v>
      </c>
      <c r="B355" s="82"/>
      <c r="C355" s="83"/>
      <c r="D355" s="87"/>
      <c r="E355" s="85"/>
      <c r="F355" s="85"/>
      <c r="G355" s="86"/>
    </row>
    <row r="356" spans="1:7" x14ac:dyDescent="0.2">
      <c r="A356" s="81">
        <v>350</v>
      </c>
      <c r="B356" s="82"/>
      <c r="C356" s="83"/>
      <c r="D356" s="87"/>
      <c r="E356" s="85"/>
      <c r="F356" s="85"/>
      <c r="G356" s="86"/>
    </row>
    <row r="357" spans="1:7" x14ac:dyDescent="0.2">
      <c r="A357" s="81">
        <v>351</v>
      </c>
      <c r="B357" s="82"/>
      <c r="C357" s="83"/>
      <c r="D357" s="87"/>
      <c r="E357" s="85"/>
      <c r="F357" s="85"/>
      <c r="G357" s="86"/>
    </row>
    <row r="358" spans="1:7" x14ac:dyDescent="0.2">
      <c r="A358" s="81">
        <v>352</v>
      </c>
      <c r="B358" s="82"/>
      <c r="C358" s="83"/>
      <c r="D358" s="87"/>
      <c r="E358" s="85"/>
      <c r="F358" s="85"/>
      <c r="G358" s="86"/>
    </row>
    <row r="359" spans="1:7" x14ac:dyDescent="0.2">
      <c r="A359" s="81">
        <v>353</v>
      </c>
      <c r="B359" s="82"/>
      <c r="C359" s="83"/>
      <c r="D359" s="87"/>
      <c r="E359" s="85"/>
      <c r="F359" s="85"/>
      <c r="G359" s="86"/>
    </row>
    <row r="360" spans="1:7" x14ac:dyDescent="0.2">
      <c r="A360" s="81">
        <v>354</v>
      </c>
      <c r="B360" s="82"/>
      <c r="C360" s="83"/>
      <c r="D360" s="87"/>
      <c r="E360" s="85"/>
      <c r="F360" s="85"/>
      <c r="G360" s="86"/>
    </row>
    <row r="361" spans="1:7" x14ac:dyDescent="0.2">
      <c r="A361" s="81">
        <v>355</v>
      </c>
      <c r="B361" s="82"/>
      <c r="C361" s="83"/>
      <c r="D361" s="87"/>
      <c r="E361" s="85"/>
      <c r="F361" s="85"/>
      <c r="G361" s="86"/>
    </row>
    <row r="362" spans="1:7" x14ac:dyDescent="0.2">
      <c r="A362" s="81">
        <v>356</v>
      </c>
      <c r="B362" s="82"/>
      <c r="C362" s="83"/>
      <c r="D362" s="87"/>
      <c r="E362" s="85"/>
      <c r="F362" s="85"/>
      <c r="G362" s="86"/>
    </row>
    <row r="363" spans="1:7" x14ac:dyDescent="0.2">
      <c r="A363" s="81">
        <v>357</v>
      </c>
      <c r="B363" s="82"/>
      <c r="C363" s="83"/>
      <c r="D363" s="87"/>
      <c r="E363" s="85"/>
      <c r="F363" s="85"/>
      <c r="G363" s="86"/>
    </row>
    <row r="364" spans="1:7" x14ac:dyDescent="0.2">
      <c r="A364" s="81">
        <v>358</v>
      </c>
      <c r="B364" s="82"/>
      <c r="C364" s="83"/>
      <c r="D364" s="87"/>
      <c r="E364" s="85"/>
      <c r="F364" s="85"/>
      <c r="G364" s="86"/>
    </row>
    <row r="365" spans="1:7" x14ac:dyDescent="0.2">
      <c r="A365" s="81">
        <v>359</v>
      </c>
      <c r="B365" s="82"/>
      <c r="C365" s="83"/>
      <c r="D365" s="87"/>
      <c r="E365" s="85"/>
      <c r="F365" s="85"/>
      <c r="G365" s="86"/>
    </row>
    <row r="366" spans="1:7" x14ac:dyDescent="0.2">
      <c r="A366" s="81">
        <v>360</v>
      </c>
      <c r="B366" s="82"/>
      <c r="C366" s="83"/>
      <c r="D366" s="87"/>
      <c r="E366" s="85"/>
      <c r="F366" s="85"/>
      <c r="G366" s="86"/>
    </row>
    <row r="367" spans="1:7" x14ac:dyDescent="0.2">
      <c r="A367" s="81">
        <v>361</v>
      </c>
      <c r="B367" s="82"/>
      <c r="C367" s="83"/>
      <c r="D367" s="87"/>
      <c r="E367" s="85"/>
      <c r="F367" s="85"/>
      <c r="G367" s="86"/>
    </row>
    <row r="368" spans="1:7" x14ac:dyDescent="0.2">
      <c r="A368" s="81">
        <v>362</v>
      </c>
      <c r="B368" s="82"/>
      <c r="C368" s="83"/>
      <c r="D368" s="87"/>
      <c r="E368" s="85"/>
      <c r="F368" s="85"/>
      <c r="G368" s="86"/>
    </row>
    <row r="369" spans="1:7" x14ac:dyDescent="0.2">
      <c r="A369" s="81">
        <v>363</v>
      </c>
      <c r="B369" s="82"/>
      <c r="C369" s="83"/>
      <c r="D369" s="87"/>
      <c r="E369" s="85"/>
      <c r="F369" s="85"/>
      <c r="G369" s="86"/>
    </row>
    <row r="370" spans="1:7" x14ac:dyDescent="0.2">
      <c r="A370" s="81">
        <v>364</v>
      </c>
      <c r="B370" s="82"/>
      <c r="C370" s="83"/>
      <c r="D370" s="87"/>
      <c r="E370" s="85"/>
      <c r="F370" s="85"/>
      <c r="G370" s="86"/>
    </row>
    <row r="371" spans="1:7" x14ac:dyDescent="0.2">
      <c r="A371" s="81">
        <v>365</v>
      </c>
      <c r="B371" s="82"/>
      <c r="C371" s="83"/>
      <c r="D371" s="87"/>
      <c r="E371" s="85"/>
      <c r="F371" s="85"/>
      <c r="G371" s="86"/>
    </row>
    <row r="372" spans="1:7" x14ac:dyDescent="0.2">
      <c r="A372" s="81">
        <v>366</v>
      </c>
      <c r="B372" s="82"/>
      <c r="C372" s="83"/>
      <c r="D372" s="87"/>
      <c r="E372" s="85"/>
      <c r="F372" s="85"/>
      <c r="G372" s="86"/>
    </row>
    <row r="373" spans="1:7" x14ac:dyDescent="0.2">
      <c r="A373" s="81">
        <v>367</v>
      </c>
      <c r="B373" s="82"/>
      <c r="C373" s="83"/>
      <c r="D373" s="87"/>
      <c r="E373" s="85"/>
      <c r="F373" s="85"/>
      <c r="G373" s="86"/>
    </row>
    <row r="374" spans="1:7" x14ac:dyDescent="0.2">
      <c r="A374" s="81">
        <v>368</v>
      </c>
      <c r="B374" s="82"/>
      <c r="C374" s="83"/>
      <c r="D374" s="87"/>
      <c r="E374" s="85"/>
      <c r="F374" s="85"/>
      <c r="G374" s="86"/>
    </row>
    <row r="375" spans="1:7" x14ac:dyDescent="0.2">
      <c r="A375" s="81">
        <v>369</v>
      </c>
      <c r="B375" s="82"/>
      <c r="C375" s="83"/>
      <c r="D375" s="87"/>
      <c r="E375" s="85"/>
      <c r="F375" s="85"/>
      <c r="G375" s="86"/>
    </row>
    <row r="376" spans="1:7" x14ac:dyDescent="0.2">
      <c r="A376" s="81">
        <v>370</v>
      </c>
      <c r="B376" s="82"/>
      <c r="C376" s="83"/>
      <c r="D376" s="87"/>
      <c r="E376" s="85"/>
      <c r="F376" s="85"/>
      <c r="G376" s="86"/>
    </row>
    <row r="377" spans="1:7" x14ac:dyDescent="0.2">
      <c r="A377" s="81">
        <v>371</v>
      </c>
      <c r="B377" s="82"/>
      <c r="C377" s="83"/>
      <c r="D377" s="87"/>
      <c r="E377" s="85"/>
      <c r="F377" s="85"/>
      <c r="G377" s="86"/>
    </row>
    <row r="378" spans="1:7" x14ac:dyDescent="0.2">
      <c r="A378" s="81">
        <v>372</v>
      </c>
      <c r="B378" s="82"/>
      <c r="C378" s="83"/>
      <c r="D378" s="87"/>
      <c r="E378" s="85"/>
      <c r="F378" s="85"/>
      <c r="G378" s="86"/>
    </row>
    <row r="379" spans="1:7" x14ac:dyDescent="0.2">
      <c r="A379" s="81">
        <v>373</v>
      </c>
      <c r="B379" s="82"/>
      <c r="C379" s="83"/>
      <c r="D379" s="87"/>
      <c r="E379" s="85"/>
      <c r="F379" s="85"/>
      <c r="G379" s="86"/>
    </row>
    <row r="380" spans="1:7" x14ac:dyDescent="0.2">
      <c r="A380" s="81">
        <v>374</v>
      </c>
      <c r="B380" s="82"/>
      <c r="C380" s="83"/>
      <c r="D380" s="87"/>
      <c r="E380" s="85"/>
      <c r="F380" s="85"/>
      <c r="G380" s="86"/>
    </row>
    <row r="381" spans="1:7" x14ac:dyDescent="0.2">
      <c r="A381" s="81">
        <v>375</v>
      </c>
      <c r="B381" s="82"/>
      <c r="C381" s="83"/>
      <c r="D381" s="87"/>
      <c r="E381" s="85"/>
      <c r="F381" s="85"/>
      <c r="G381" s="86"/>
    </row>
    <row r="382" spans="1:7" x14ac:dyDescent="0.2">
      <c r="A382" s="81">
        <v>376</v>
      </c>
      <c r="B382" s="82"/>
      <c r="C382" s="83"/>
      <c r="D382" s="87"/>
      <c r="E382" s="85"/>
      <c r="F382" s="85"/>
      <c r="G382" s="86"/>
    </row>
    <row r="383" spans="1:7" x14ac:dyDescent="0.2">
      <c r="A383" s="81">
        <v>377</v>
      </c>
      <c r="B383" s="82"/>
      <c r="C383" s="83"/>
      <c r="D383" s="87"/>
      <c r="E383" s="85"/>
      <c r="F383" s="85"/>
      <c r="G383" s="86"/>
    </row>
    <row r="384" spans="1:7" x14ac:dyDescent="0.2">
      <c r="A384" s="81">
        <v>378</v>
      </c>
      <c r="B384" s="82"/>
      <c r="C384" s="83"/>
      <c r="D384" s="87"/>
      <c r="E384" s="85"/>
      <c r="F384" s="85"/>
      <c r="G384" s="86"/>
    </row>
    <row r="385" spans="1:7" x14ac:dyDescent="0.2">
      <c r="A385" s="81">
        <v>379</v>
      </c>
      <c r="B385" s="82"/>
      <c r="C385" s="83"/>
      <c r="D385" s="87"/>
      <c r="E385" s="85"/>
      <c r="F385" s="85"/>
      <c r="G385" s="86"/>
    </row>
    <row r="386" spans="1:7" x14ac:dyDescent="0.2">
      <c r="A386" s="81">
        <v>380</v>
      </c>
      <c r="B386" s="82"/>
      <c r="C386" s="83"/>
      <c r="D386" s="87"/>
      <c r="E386" s="85"/>
      <c r="F386" s="85"/>
      <c r="G386" s="86"/>
    </row>
    <row r="387" spans="1:7" x14ac:dyDescent="0.2">
      <c r="A387" s="81">
        <v>381</v>
      </c>
      <c r="B387" s="82"/>
      <c r="C387" s="83"/>
      <c r="D387" s="87"/>
      <c r="E387" s="85"/>
      <c r="F387" s="85"/>
      <c r="G387" s="86"/>
    </row>
    <row r="388" spans="1:7" x14ac:dyDescent="0.2">
      <c r="A388" s="81">
        <v>382</v>
      </c>
      <c r="B388" s="82"/>
      <c r="C388" s="83"/>
      <c r="D388" s="87"/>
      <c r="E388" s="85"/>
      <c r="F388" s="85"/>
      <c r="G388" s="86"/>
    </row>
    <row r="389" spans="1:7" x14ac:dyDescent="0.2">
      <c r="A389" s="81">
        <v>383</v>
      </c>
      <c r="B389" s="82"/>
      <c r="C389" s="83"/>
      <c r="D389" s="87"/>
      <c r="E389" s="85"/>
      <c r="F389" s="85"/>
      <c r="G389" s="86"/>
    </row>
    <row r="390" spans="1:7" x14ac:dyDescent="0.2">
      <c r="A390" s="81">
        <v>384</v>
      </c>
      <c r="B390" s="82"/>
      <c r="C390" s="83"/>
      <c r="D390" s="87"/>
      <c r="E390" s="85"/>
      <c r="F390" s="85"/>
      <c r="G390" s="86"/>
    </row>
    <row r="391" spans="1:7" x14ac:dyDescent="0.2">
      <c r="A391" s="81">
        <v>385</v>
      </c>
      <c r="B391" s="82"/>
      <c r="C391" s="83"/>
      <c r="D391" s="87"/>
      <c r="E391" s="85"/>
      <c r="F391" s="85"/>
      <c r="G391" s="86"/>
    </row>
    <row r="392" spans="1:7" x14ac:dyDescent="0.2">
      <c r="A392" s="81">
        <v>386</v>
      </c>
      <c r="B392" s="82"/>
      <c r="C392" s="83"/>
      <c r="D392" s="87"/>
      <c r="E392" s="85"/>
      <c r="F392" s="85"/>
      <c r="G392" s="86"/>
    </row>
    <row r="393" spans="1:7" x14ac:dyDescent="0.2">
      <c r="A393" s="81">
        <v>387</v>
      </c>
      <c r="B393" s="82"/>
      <c r="C393" s="83"/>
      <c r="D393" s="87"/>
      <c r="E393" s="85"/>
      <c r="F393" s="85"/>
      <c r="G393" s="86"/>
    </row>
    <row r="394" spans="1:7" x14ac:dyDescent="0.2">
      <c r="A394" s="81">
        <v>388</v>
      </c>
      <c r="B394" s="82"/>
      <c r="C394" s="83"/>
      <c r="D394" s="87"/>
      <c r="E394" s="85"/>
      <c r="F394" s="85"/>
      <c r="G394" s="86"/>
    </row>
    <row r="395" spans="1:7" x14ac:dyDescent="0.2">
      <c r="A395" s="81">
        <v>389</v>
      </c>
      <c r="B395" s="82"/>
      <c r="C395" s="83"/>
      <c r="D395" s="87"/>
      <c r="E395" s="85"/>
      <c r="F395" s="85"/>
      <c r="G395" s="86"/>
    </row>
    <row r="396" spans="1:7" x14ac:dyDescent="0.2">
      <c r="A396" s="81">
        <v>390</v>
      </c>
      <c r="B396" s="82"/>
      <c r="C396" s="83"/>
      <c r="D396" s="87"/>
      <c r="E396" s="85"/>
      <c r="F396" s="85"/>
      <c r="G396" s="86"/>
    </row>
    <row r="397" spans="1:7" x14ac:dyDescent="0.2">
      <c r="A397" s="81">
        <v>391</v>
      </c>
      <c r="B397" s="82"/>
      <c r="C397" s="83"/>
      <c r="D397" s="87"/>
      <c r="E397" s="85"/>
      <c r="F397" s="85"/>
      <c r="G397" s="86"/>
    </row>
    <row r="398" spans="1:7" x14ac:dyDescent="0.2">
      <c r="A398" s="81">
        <v>392</v>
      </c>
      <c r="B398" s="82"/>
      <c r="C398" s="83"/>
      <c r="D398" s="87"/>
      <c r="E398" s="85"/>
      <c r="F398" s="85"/>
      <c r="G398" s="86"/>
    </row>
    <row r="399" spans="1:7" x14ac:dyDescent="0.2">
      <c r="A399" s="81">
        <v>393</v>
      </c>
      <c r="B399" s="82"/>
      <c r="C399" s="83"/>
      <c r="D399" s="87"/>
      <c r="E399" s="85"/>
      <c r="F399" s="85"/>
      <c r="G399" s="86"/>
    </row>
    <row r="400" spans="1:7" x14ac:dyDescent="0.2">
      <c r="A400" s="81">
        <v>394</v>
      </c>
      <c r="B400" s="82"/>
      <c r="C400" s="83"/>
      <c r="D400" s="87"/>
      <c r="E400" s="85"/>
      <c r="F400" s="85"/>
      <c r="G400" s="86"/>
    </row>
    <row r="401" spans="1:7" x14ac:dyDescent="0.2">
      <c r="A401" s="81">
        <v>395</v>
      </c>
      <c r="B401" s="82"/>
      <c r="C401" s="83"/>
      <c r="D401" s="87"/>
      <c r="E401" s="85"/>
      <c r="F401" s="85"/>
      <c r="G401" s="86"/>
    </row>
    <row r="402" spans="1:7" x14ac:dyDescent="0.2">
      <c r="A402" s="81">
        <v>396</v>
      </c>
      <c r="B402" s="82"/>
      <c r="C402" s="83"/>
      <c r="D402" s="87"/>
      <c r="E402" s="85"/>
      <c r="F402" s="85"/>
      <c r="G402" s="86"/>
    </row>
    <row r="403" spans="1:7" x14ac:dyDescent="0.2">
      <c r="A403" s="81">
        <v>397</v>
      </c>
      <c r="B403" s="82"/>
      <c r="C403" s="83"/>
      <c r="D403" s="87"/>
      <c r="E403" s="85"/>
      <c r="F403" s="85"/>
      <c r="G403" s="86"/>
    </row>
    <row r="404" spans="1:7" x14ac:dyDescent="0.2">
      <c r="A404" s="81">
        <v>398</v>
      </c>
      <c r="B404" s="82"/>
      <c r="C404" s="83"/>
      <c r="D404" s="87"/>
      <c r="E404" s="85"/>
      <c r="F404" s="85"/>
      <c r="G404" s="86"/>
    </row>
    <row r="405" spans="1:7" x14ac:dyDescent="0.2">
      <c r="A405" s="81">
        <v>399</v>
      </c>
      <c r="B405" s="82"/>
      <c r="C405" s="83"/>
      <c r="D405" s="87"/>
      <c r="E405" s="85"/>
      <c r="F405" s="85"/>
      <c r="G405" s="86"/>
    </row>
    <row r="406" spans="1:7" x14ac:dyDescent="0.2">
      <c r="A406" s="81">
        <v>400</v>
      </c>
      <c r="B406" s="82"/>
      <c r="C406" s="83"/>
      <c r="D406" s="87"/>
      <c r="E406" s="85"/>
      <c r="F406" s="85"/>
      <c r="G406" s="86"/>
    </row>
    <row r="407" spans="1:7" x14ac:dyDescent="0.2">
      <c r="A407" s="81">
        <v>401</v>
      </c>
      <c r="B407" s="82"/>
      <c r="C407" s="83"/>
      <c r="D407" s="87"/>
      <c r="E407" s="85"/>
      <c r="F407" s="85"/>
      <c r="G407" s="86"/>
    </row>
    <row r="408" spans="1:7" x14ac:dyDescent="0.2">
      <c r="A408" s="81">
        <v>402</v>
      </c>
      <c r="B408" s="82"/>
      <c r="C408" s="83"/>
      <c r="D408" s="87"/>
      <c r="E408" s="85"/>
      <c r="F408" s="85"/>
      <c r="G408" s="86"/>
    </row>
    <row r="409" spans="1:7" x14ac:dyDescent="0.2">
      <c r="A409" s="81">
        <v>403</v>
      </c>
      <c r="B409" s="82"/>
      <c r="C409" s="83"/>
      <c r="D409" s="87"/>
      <c r="E409" s="85"/>
      <c r="F409" s="85"/>
      <c r="G409" s="86"/>
    </row>
    <row r="410" spans="1:7" x14ac:dyDescent="0.2">
      <c r="A410" s="81">
        <v>404</v>
      </c>
      <c r="B410" s="82"/>
      <c r="C410" s="83"/>
      <c r="D410" s="87"/>
      <c r="E410" s="85"/>
      <c r="F410" s="85"/>
      <c r="G410" s="86"/>
    </row>
    <row r="411" spans="1:7" x14ac:dyDescent="0.2">
      <c r="A411" s="81">
        <v>405</v>
      </c>
      <c r="B411" s="82"/>
      <c r="C411" s="83"/>
      <c r="D411" s="87"/>
      <c r="E411" s="85"/>
      <c r="F411" s="85"/>
      <c r="G411" s="86"/>
    </row>
    <row r="412" spans="1:7" x14ac:dyDescent="0.2">
      <c r="A412" s="81">
        <v>406</v>
      </c>
      <c r="B412" s="82"/>
      <c r="C412" s="83"/>
      <c r="D412" s="87"/>
      <c r="E412" s="85"/>
      <c r="F412" s="85"/>
      <c r="G412" s="86"/>
    </row>
    <row r="413" spans="1:7" x14ac:dyDescent="0.2">
      <c r="A413" s="81">
        <v>407</v>
      </c>
      <c r="B413" s="82"/>
      <c r="C413" s="83"/>
      <c r="D413" s="87"/>
      <c r="E413" s="85"/>
      <c r="F413" s="85"/>
      <c r="G413" s="86"/>
    </row>
    <row r="414" spans="1:7" x14ac:dyDescent="0.2">
      <c r="A414" s="81">
        <v>408</v>
      </c>
      <c r="B414" s="82"/>
      <c r="C414" s="83"/>
      <c r="D414" s="87"/>
      <c r="E414" s="85"/>
      <c r="F414" s="85"/>
      <c r="G414" s="86"/>
    </row>
    <row r="415" spans="1:7" x14ac:dyDescent="0.2">
      <c r="A415" s="81">
        <v>409</v>
      </c>
      <c r="B415" s="82"/>
      <c r="C415" s="83"/>
      <c r="D415" s="87"/>
      <c r="E415" s="85"/>
      <c r="F415" s="85"/>
      <c r="G415" s="86"/>
    </row>
    <row r="416" spans="1:7" x14ac:dyDescent="0.2">
      <c r="A416" s="81">
        <v>410</v>
      </c>
      <c r="B416" s="82"/>
      <c r="C416" s="83"/>
      <c r="D416" s="87"/>
      <c r="E416" s="85"/>
      <c r="F416" s="85"/>
      <c r="G416" s="86"/>
    </row>
    <row r="417" spans="1:7" x14ac:dyDescent="0.2">
      <c r="A417" s="81">
        <v>411</v>
      </c>
      <c r="B417" s="82"/>
      <c r="C417" s="83"/>
      <c r="D417" s="87"/>
      <c r="E417" s="85"/>
      <c r="F417" s="85"/>
      <c r="G417" s="86"/>
    </row>
    <row r="418" spans="1:7" x14ac:dyDescent="0.2">
      <c r="A418" s="81">
        <v>412</v>
      </c>
      <c r="B418" s="82"/>
      <c r="C418" s="83"/>
      <c r="D418" s="87"/>
      <c r="E418" s="85"/>
      <c r="F418" s="85"/>
      <c r="G418" s="86"/>
    </row>
    <row r="419" spans="1:7" x14ac:dyDescent="0.2">
      <c r="A419" s="81">
        <v>413</v>
      </c>
      <c r="B419" s="82"/>
      <c r="C419" s="83"/>
      <c r="D419" s="87"/>
      <c r="E419" s="85"/>
      <c r="F419" s="85"/>
      <c r="G419" s="86"/>
    </row>
    <row r="420" spans="1:7" x14ac:dyDescent="0.2">
      <c r="A420" s="81">
        <v>414</v>
      </c>
      <c r="B420" s="82"/>
      <c r="C420" s="83"/>
      <c r="D420" s="87"/>
      <c r="E420" s="85"/>
      <c r="F420" s="85"/>
      <c r="G420" s="86"/>
    </row>
    <row r="421" spans="1:7" x14ac:dyDescent="0.2">
      <c r="A421" s="81">
        <v>415</v>
      </c>
      <c r="B421" s="82"/>
      <c r="C421" s="83"/>
      <c r="D421" s="87"/>
      <c r="E421" s="85"/>
      <c r="F421" s="85"/>
      <c r="G421" s="86"/>
    </row>
    <row r="422" spans="1:7" x14ac:dyDescent="0.2">
      <c r="A422" s="81">
        <v>416</v>
      </c>
      <c r="B422" s="82"/>
      <c r="C422" s="83"/>
      <c r="D422" s="87"/>
      <c r="E422" s="85"/>
      <c r="F422" s="85"/>
      <c r="G422" s="86"/>
    </row>
    <row r="423" spans="1:7" x14ac:dyDescent="0.2">
      <c r="A423" s="81">
        <v>417</v>
      </c>
      <c r="B423" s="82"/>
      <c r="C423" s="83"/>
      <c r="D423" s="87"/>
      <c r="E423" s="85"/>
      <c r="F423" s="85"/>
      <c r="G423" s="86"/>
    </row>
    <row r="424" spans="1:7" x14ac:dyDescent="0.2">
      <c r="A424" s="81">
        <v>418</v>
      </c>
      <c r="B424" s="82"/>
      <c r="C424" s="83"/>
      <c r="D424" s="87"/>
      <c r="E424" s="85"/>
      <c r="F424" s="85"/>
      <c r="G424" s="86"/>
    </row>
    <row r="425" spans="1:7" x14ac:dyDescent="0.2">
      <c r="A425" s="81">
        <v>419</v>
      </c>
      <c r="B425" s="82"/>
      <c r="C425" s="83"/>
      <c r="D425" s="87"/>
      <c r="E425" s="85"/>
      <c r="F425" s="85"/>
      <c r="G425" s="86"/>
    </row>
    <row r="426" spans="1:7" x14ac:dyDescent="0.2">
      <c r="A426" s="81">
        <v>420</v>
      </c>
      <c r="B426" s="82"/>
      <c r="C426" s="83"/>
      <c r="D426" s="87"/>
      <c r="E426" s="85"/>
      <c r="F426" s="85"/>
      <c r="G426" s="86"/>
    </row>
    <row r="427" spans="1:7" x14ac:dyDescent="0.2">
      <c r="A427" s="81">
        <v>421</v>
      </c>
      <c r="B427" s="82"/>
      <c r="C427" s="83"/>
      <c r="D427" s="87"/>
      <c r="E427" s="85"/>
      <c r="F427" s="85"/>
      <c r="G427" s="86"/>
    </row>
    <row r="428" spans="1:7" x14ac:dyDescent="0.2">
      <c r="A428" s="81">
        <v>422</v>
      </c>
      <c r="B428" s="82"/>
      <c r="C428" s="83"/>
      <c r="D428" s="87"/>
      <c r="E428" s="85"/>
      <c r="F428" s="85"/>
      <c r="G428" s="86"/>
    </row>
    <row r="429" spans="1:7" x14ac:dyDescent="0.2">
      <c r="A429" s="81">
        <v>423</v>
      </c>
      <c r="B429" s="82"/>
      <c r="C429" s="83"/>
      <c r="D429" s="87"/>
      <c r="E429" s="85"/>
      <c r="F429" s="85"/>
      <c r="G429" s="86"/>
    </row>
    <row r="430" spans="1:7" x14ac:dyDescent="0.2">
      <c r="A430" s="81">
        <v>424</v>
      </c>
      <c r="B430" s="82"/>
      <c r="C430" s="83"/>
      <c r="D430" s="87"/>
      <c r="E430" s="85"/>
      <c r="F430" s="85"/>
      <c r="G430" s="86"/>
    </row>
    <row r="431" spans="1:7" x14ac:dyDescent="0.2">
      <c r="A431" s="81">
        <v>425</v>
      </c>
      <c r="B431" s="82"/>
      <c r="C431" s="83"/>
      <c r="D431" s="87"/>
      <c r="E431" s="85"/>
      <c r="F431" s="85"/>
      <c r="G431" s="86"/>
    </row>
    <row r="432" spans="1:7" x14ac:dyDescent="0.2">
      <c r="A432" s="81">
        <v>426</v>
      </c>
      <c r="B432" s="82"/>
      <c r="C432" s="83"/>
      <c r="D432" s="87"/>
      <c r="E432" s="85"/>
      <c r="F432" s="85"/>
      <c r="G432" s="86"/>
    </row>
    <row r="433" spans="1:7" x14ac:dyDescent="0.2">
      <c r="A433" s="81">
        <v>427</v>
      </c>
      <c r="B433" s="82"/>
      <c r="C433" s="83"/>
      <c r="D433" s="87"/>
      <c r="E433" s="85"/>
      <c r="F433" s="85"/>
      <c r="G433" s="86"/>
    </row>
    <row r="434" spans="1:7" x14ac:dyDescent="0.2">
      <c r="A434" s="81">
        <v>428</v>
      </c>
      <c r="B434" s="82"/>
      <c r="C434" s="83"/>
      <c r="D434" s="87"/>
      <c r="E434" s="85"/>
      <c r="F434" s="85"/>
      <c r="G434" s="86"/>
    </row>
    <row r="435" spans="1:7" x14ac:dyDescent="0.2">
      <c r="A435" s="81">
        <v>429</v>
      </c>
      <c r="B435" s="82"/>
      <c r="C435" s="83"/>
      <c r="D435" s="87"/>
      <c r="E435" s="85"/>
      <c r="F435" s="85"/>
      <c r="G435" s="86"/>
    </row>
    <row r="436" spans="1:7" x14ac:dyDescent="0.2">
      <c r="A436" s="81">
        <v>430</v>
      </c>
      <c r="B436" s="82"/>
      <c r="C436" s="83"/>
      <c r="D436" s="87"/>
      <c r="E436" s="85"/>
      <c r="F436" s="85"/>
      <c r="G436" s="86"/>
    </row>
    <row r="437" spans="1:7" x14ac:dyDescent="0.2">
      <c r="A437" s="81">
        <v>431</v>
      </c>
      <c r="B437" s="82"/>
      <c r="C437" s="83"/>
      <c r="D437" s="87"/>
      <c r="E437" s="85"/>
      <c r="F437" s="85"/>
      <c r="G437" s="86"/>
    </row>
    <row r="438" spans="1:7" x14ac:dyDescent="0.2">
      <c r="A438" s="81">
        <v>432</v>
      </c>
      <c r="B438" s="82"/>
      <c r="C438" s="83"/>
      <c r="D438" s="87"/>
      <c r="E438" s="85"/>
      <c r="F438" s="85"/>
      <c r="G438" s="86"/>
    </row>
    <row r="439" spans="1:7" x14ac:dyDescent="0.2">
      <c r="A439" s="81">
        <v>433</v>
      </c>
      <c r="B439" s="82"/>
      <c r="C439" s="83"/>
      <c r="D439" s="87"/>
      <c r="E439" s="85"/>
      <c r="F439" s="85"/>
      <c r="G439" s="86"/>
    </row>
    <row r="440" spans="1:7" x14ac:dyDescent="0.2">
      <c r="A440" s="81">
        <v>434</v>
      </c>
      <c r="B440" s="82"/>
      <c r="C440" s="83"/>
      <c r="D440" s="87"/>
      <c r="E440" s="85"/>
      <c r="F440" s="85"/>
      <c r="G440" s="86"/>
    </row>
    <row r="441" spans="1:7" x14ac:dyDescent="0.2">
      <c r="A441" s="81">
        <v>435</v>
      </c>
      <c r="B441" s="82"/>
      <c r="C441" s="83"/>
      <c r="D441" s="87"/>
      <c r="E441" s="85"/>
      <c r="F441" s="85"/>
      <c r="G441" s="86"/>
    </row>
    <row r="442" spans="1:7" x14ac:dyDescent="0.2">
      <c r="A442" s="81">
        <v>436</v>
      </c>
      <c r="B442" s="82"/>
      <c r="C442" s="83"/>
      <c r="D442" s="87"/>
      <c r="E442" s="85"/>
      <c r="F442" s="85"/>
      <c r="G442" s="86"/>
    </row>
    <row r="443" spans="1:7" x14ac:dyDescent="0.2">
      <c r="A443" s="81">
        <v>437</v>
      </c>
      <c r="B443" s="82"/>
      <c r="C443" s="83"/>
      <c r="D443" s="87"/>
      <c r="E443" s="85"/>
      <c r="F443" s="85"/>
      <c r="G443" s="86"/>
    </row>
    <row r="444" spans="1:7" x14ac:dyDescent="0.2">
      <c r="A444" s="81">
        <v>438</v>
      </c>
      <c r="B444" s="82"/>
      <c r="C444" s="83"/>
      <c r="D444" s="87"/>
      <c r="E444" s="85"/>
      <c r="F444" s="85"/>
      <c r="G444" s="86"/>
    </row>
    <row r="445" spans="1:7" x14ac:dyDescent="0.2">
      <c r="A445" s="81">
        <v>439</v>
      </c>
      <c r="B445" s="82"/>
      <c r="C445" s="83"/>
      <c r="D445" s="87"/>
      <c r="E445" s="85"/>
      <c r="F445" s="85"/>
      <c r="G445" s="86"/>
    </row>
    <row r="446" spans="1:7" x14ac:dyDescent="0.2">
      <c r="A446" s="81">
        <v>440</v>
      </c>
      <c r="B446" s="82"/>
      <c r="C446" s="83"/>
      <c r="D446" s="87"/>
      <c r="E446" s="85"/>
      <c r="F446" s="85"/>
      <c r="G446" s="86"/>
    </row>
    <row r="447" spans="1:7" x14ac:dyDescent="0.2">
      <c r="A447" s="81">
        <v>441</v>
      </c>
      <c r="B447" s="82"/>
      <c r="C447" s="83"/>
      <c r="D447" s="87"/>
      <c r="E447" s="85"/>
      <c r="F447" s="85"/>
      <c r="G447" s="86"/>
    </row>
    <row r="448" spans="1:7" x14ac:dyDescent="0.2">
      <c r="A448" s="81">
        <v>442</v>
      </c>
      <c r="B448" s="82"/>
      <c r="C448" s="83"/>
      <c r="D448" s="87"/>
      <c r="E448" s="85"/>
      <c r="F448" s="85"/>
      <c r="G448" s="86"/>
    </row>
    <row r="449" spans="1:7" x14ac:dyDescent="0.2">
      <c r="A449" s="81">
        <v>443</v>
      </c>
      <c r="B449" s="82"/>
      <c r="C449" s="83"/>
      <c r="D449" s="87"/>
      <c r="E449" s="85"/>
      <c r="F449" s="85"/>
      <c r="G449" s="86"/>
    </row>
    <row r="450" spans="1:7" x14ac:dyDescent="0.2">
      <c r="A450" s="81">
        <v>444</v>
      </c>
      <c r="B450" s="82"/>
      <c r="C450" s="83"/>
      <c r="D450" s="87"/>
      <c r="E450" s="85"/>
      <c r="F450" s="85"/>
      <c r="G450" s="86"/>
    </row>
    <row r="451" spans="1:7" x14ac:dyDescent="0.2">
      <c r="A451" s="81">
        <v>445</v>
      </c>
      <c r="B451" s="82"/>
      <c r="C451" s="83"/>
      <c r="D451" s="87"/>
      <c r="E451" s="85"/>
      <c r="F451" s="85"/>
      <c r="G451" s="86"/>
    </row>
    <row r="452" spans="1:7" x14ac:dyDescent="0.2">
      <c r="A452" s="81">
        <v>446</v>
      </c>
      <c r="B452" s="82"/>
      <c r="C452" s="83"/>
      <c r="D452" s="87"/>
      <c r="E452" s="85"/>
      <c r="F452" s="85"/>
      <c r="G452" s="86"/>
    </row>
    <row r="453" spans="1:7" x14ac:dyDescent="0.2">
      <c r="A453" s="81">
        <v>447</v>
      </c>
      <c r="B453" s="82"/>
      <c r="C453" s="83"/>
      <c r="D453" s="87"/>
      <c r="E453" s="85"/>
      <c r="F453" s="85"/>
      <c r="G453" s="86"/>
    </row>
    <row r="454" spans="1:7" x14ac:dyDescent="0.2">
      <c r="A454" s="81">
        <v>448</v>
      </c>
      <c r="B454" s="82"/>
      <c r="C454" s="83"/>
      <c r="D454" s="87"/>
      <c r="E454" s="85"/>
      <c r="F454" s="85"/>
      <c r="G454" s="86"/>
    </row>
    <row r="455" spans="1:7" x14ac:dyDescent="0.2">
      <c r="A455" s="81">
        <v>449</v>
      </c>
      <c r="B455" s="82"/>
      <c r="C455" s="83"/>
      <c r="D455" s="87"/>
      <c r="E455" s="85"/>
      <c r="F455" s="85"/>
      <c r="G455" s="86"/>
    </row>
    <row r="456" spans="1:7" x14ac:dyDescent="0.2">
      <c r="A456" s="81">
        <v>450</v>
      </c>
      <c r="B456" s="82"/>
      <c r="C456" s="83"/>
      <c r="D456" s="87"/>
      <c r="E456" s="85"/>
      <c r="F456" s="85"/>
      <c r="G456" s="86"/>
    </row>
    <row r="457" spans="1:7" x14ac:dyDescent="0.2">
      <c r="A457" s="81">
        <v>451</v>
      </c>
      <c r="B457" s="82"/>
      <c r="C457" s="83"/>
      <c r="D457" s="87"/>
      <c r="E457" s="85"/>
      <c r="F457" s="85"/>
      <c r="G457" s="86"/>
    </row>
    <row r="458" spans="1:7" x14ac:dyDescent="0.2">
      <c r="A458" s="81">
        <v>452</v>
      </c>
      <c r="B458" s="82"/>
      <c r="C458" s="83"/>
      <c r="D458" s="87"/>
      <c r="E458" s="85"/>
      <c r="F458" s="85"/>
      <c r="G458" s="86"/>
    </row>
    <row r="459" spans="1:7" x14ac:dyDescent="0.2">
      <c r="A459" s="81">
        <v>453</v>
      </c>
      <c r="B459" s="82"/>
      <c r="C459" s="83"/>
      <c r="D459" s="87"/>
      <c r="E459" s="85"/>
      <c r="F459" s="85"/>
      <c r="G459" s="86"/>
    </row>
    <row r="460" spans="1:7" x14ac:dyDescent="0.2">
      <c r="A460" s="81">
        <v>454</v>
      </c>
      <c r="B460" s="82"/>
      <c r="C460" s="83"/>
      <c r="D460" s="87"/>
      <c r="E460" s="85"/>
      <c r="F460" s="85"/>
      <c r="G460" s="86"/>
    </row>
    <row r="461" spans="1:7" x14ac:dyDescent="0.2">
      <c r="A461" s="81">
        <v>455</v>
      </c>
      <c r="B461" s="82"/>
      <c r="C461" s="83"/>
      <c r="D461" s="87"/>
      <c r="E461" s="85"/>
      <c r="F461" s="85"/>
      <c r="G461" s="86"/>
    </row>
    <row r="462" spans="1:7" x14ac:dyDescent="0.2">
      <c r="A462" s="81">
        <v>456</v>
      </c>
      <c r="B462" s="82"/>
      <c r="C462" s="83"/>
      <c r="D462" s="87"/>
      <c r="E462" s="85"/>
      <c r="F462" s="85"/>
      <c r="G462" s="86"/>
    </row>
    <row r="463" spans="1:7" x14ac:dyDescent="0.2">
      <c r="A463" s="81">
        <v>457</v>
      </c>
      <c r="B463" s="82"/>
      <c r="C463" s="83"/>
      <c r="D463" s="87"/>
      <c r="E463" s="85"/>
      <c r="F463" s="85"/>
      <c r="G463" s="86"/>
    </row>
    <row r="464" spans="1:7" x14ac:dyDescent="0.2">
      <c r="A464" s="81">
        <v>458</v>
      </c>
      <c r="B464" s="82"/>
      <c r="C464" s="83"/>
      <c r="D464" s="87"/>
      <c r="E464" s="85"/>
      <c r="F464" s="85"/>
      <c r="G464" s="86"/>
    </row>
    <row r="465" spans="1:7" x14ac:dyDescent="0.2">
      <c r="A465" s="81">
        <v>459</v>
      </c>
      <c r="B465" s="82"/>
      <c r="C465" s="83"/>
      <c r="D465" s="87"/>
      <c r="E465" s="85"/>
      <c r="F465" s="85"/>
      <c r="G465" s="86"/>
    </row>
    <row r="466" spans="1:7" x14ac:dyDescent="0.2">
      <c r="A466" s="81">
        <v>460</v>
      </c>
      <c r="B466" s="82"/>
      <c r="C466" s="83"/>
      <c r="D466" s="87"/>
      <c r="E466" s="85"/>
      <c r="F466" s="85"/>
      <c r="G466" s="86"/>
    </row>
    <row r="467" spans="1:7" x14ac:dyDescent="0.2">
      <c r="A467" s="81">
        <v>461</v>
      </c>
      <c r="B467" s="82"/>
      <c r="C467" s="83"/>
      <c r="D467" s="87"/>
      <c r="E467" s="85"/>
      <c r="F467" s="85"/>
      <c r="G467" s="86"/>
    </row>
    <row r="468" spans="1:7" x14ac:dyDescent="0.2">
      <c r="A468" s="81">
        <v>462</v>
      </c>
      <c r="B468" s="82"/>
      <c r="C468" s="83"/>
      <c r="D468" s="87"/>
      <c r="E468" s="85"/>
      <c r="F468" s="85"/>
      <c r="G468" s="86"/>
    </row>
    <row r="469" spans="1:7" x14ac:dyDescent="0.2">
      <c r="A469" s="81">
        <v>463</v>
      </c>
      <c r="B469" s="82"/>
      <c r="C469" s="83"/>
      <c r="D469" s="87"/>
      <c r="E469" s="85"/>
      <c r="F469" s="85"/>
      <c r="G469" s="86"/>
    </row>
    <row r="470" spans="1:7" x14ac:dyDescent="0.2">
      <c r="A470" s="81">
        <v>464</v>
      </c>
      <c r="B470" s="82"/>
      <c r="C470" s="83"/>
      <c r="D470" s="87"/>
      <c r="E470" s="85"/>
      <c r="F470" s="85"/>
      <c r="G470" s="86"/>
    </row>
    <row r="471" spans="1:7" x14ac:dyDescent="0.2">
      <c r="A471" s="81">
        <v>465</v>
      </c>
      <c r="B471" s="82"/>
      <c r="C471" s="83"/>
      <c r="D471" s="87"/>
      <c r="E471" s="85"/>
      <c r="F471" s="85"/>
      <c r="G471" s="86"/>
    </row>
    <row r="472" spans="1:7" x14ac:dyDescent="0.2">
      <c r="A472" s="81">
        <v>466</v>
      </c>
      <c r="B472" s="82"/>
      <c r="C472" s="83"/>
      <c r="D472" s="87"/>
      <c r="E472" s="85"/>
      <c r="F472" s="85"/>
      <c r="G472" s="86"/>
    </row>
    <row r="473" spans="1:7" x14ac:dyDescent="0.2">
      <c r="A473" s="81">
        <v>467</v>
      </c>
      <c r="B473" s="82"/>
      <c r="C473" s="83"/>
      <c r="D473" s="87"/>
      <c r="E473" s="85"/>
      <c r="F473" s="85"/>
      <c r="G473" s="86"/>
    </row>
    <row r="474" spans="1:7" x14ac:dyDescent="0.2">
      <c r="A474" s="81">
        <v>468</v>
      </c>
      <c r="B474" s="82"/>
      <c r="C474" s="83"/>
      <c r="D474" s="87"/>
      <c r="E474" s="85"/>
      <c r="F474" s="85"/>
      <c r="G474" s="86"/>
    </row>
    <row r="475" spans="1:7" x14ac:dyDescent="0.2">
      <c r="A475" s="81">
        <v>469</v>
      </c>
      <c r="B475" s="82"/>
      <c r="C475" s="83"/>
      <c r="D475" s="87"/>
      <c r="E475" s="85"/>
      <c r="F475" s="85"/>
      <c r="G475" s="86"/>
    </row>
    <row r="476" spans="1:7" x14ac:dyDescent="0.2">
      <c r="A476" s="81">
        <v>470</v>
      </c>
      <c r="B476" s="82"/>
      <c r="C476" s="83"/>
      <c r="D476" s="87"/>
      <c r="E476" s="85"/>
      <c r="F476" s="85"/>
      <c r="G476" s="86"/>
    </row>
    <row r="477" spans="1:7" x14ac:dyDescent="0.2">
      <c r="A477" s="81">
        <v>471</v>
      </c>
      <c r="B477" s="82"/>
      <c r="C477" s="83"/>
      <c r="D477" s="87"/>
      <c r="E477" s="85"/>
      <c r="F477" s="85"/>
      <c r="G477" s="86"/>
    </row>
    <row r="478" spans="1:7" x14ac:dyDescent="0.2">
      <c r="A478" s="81">
        <v>472</v>
      </c>
      <c r="B478" s="82"/>
      <c r="C478" s="83"/>
      <c r="D478" s="87"/>
      <c r="E478" s="85"/>
      <c r="F478" s="85"/>
      <c r="G478" s="86"/>
    </row>
    <row r="479" spans="1:7" x14ac:dyDescent="0.2">
      <c r="A479" s="81">
        <v>473</v>
      </c>
      <c r="B479" s="82"/>
      <c r="C479" s="83"/>
      <c r="D479" s="87"/>
      <c r="E479" s="85"/>
      <c r="F479" s="85"/>
      <c r="G479" s="86"/>
    </row>
    <row r="480" spans="1:7" x14ac:dyDescent="0.2">
      <c r="A480" s="81">
        <v>474</v>
      </c>
      <c r="B480" s="82"/>
      <c r="C480" s="83"/>
      <c r="D480" s="87"/>
      <c r="E480" s="85"/>
      <c r="F480" s="85"/>
      <c r="G480" s="86"/>
    </row>
    <row r="481" spans="1:7" x14ac:dyDescent="0.2">
      <c r="A481" s="81">
        <v>475</v>
      </c>
      <c r="B481" s="82"/>
      <c r="C481" s="83"/>
      <c r="D481" s="87"/>
      <c r="E481" s="85"/>
      <c r="F481" s="85"/>
      <c r="G481" s="86"/>
    </row>
    <row r="482" spans="1:7" x14ac:dyDescent="0.2">
      <c r="A482" s="81">
        <v>476</v>
      </c>
      <c r="B482" s="82"/>
      <c r="C482" s="83"/>
      <c r="D482" s="87"/>
      <c r="E482" s="85"/>
      <c r="F482" s="85"/>
      <c r="G482" s="86"/>
    </row>
    <row r="483" spans="1:7" x14ac:dyDescent="0.2">
      <c r="A483" s="81">
        <v>477</v>
      </c>
      <c r="B483" s="82"/>
      <c r="C483" s="83"/>
      <c r="D483" s="87"/>
      <c r="E483" s="85"/>
      <c r="F483" s="85"/>
      <c r="G483" s="86"/>
    </row>
    <row r="484" spans="1:7" x14ac:dyDescent="0.2">
      <c r="A484" s="81">
        <v>478</v>
      </c>
      <c r="B484" s="82"/>
      <c r="C484" s="83"/>
      <c r="D484" s="87"/>
      <c r="E484" s="85"/>
      <c r="F484" s="85"/>
      <c r="G484" s="86"/>
    </row>
    <row r="485" spans="1:7" x14ac:dyDescent="0.2">
      <c r="A485" s="81">
        <v>479</v>
      </c>
      <c r="B485" s="82"/>
      <c r="C485" s="83"/>
      <c r="D485" s="87"/>
      <c r="E485" s="85"/>
      <c r="F485" s="85"/>
      <c r="G485" s="86"/>
    </row>
    <row r="486" spans="1:7" x14ac:dyDescent="0.2">
      <c r="A486" s="81">
        <v>480</v>
      </c>
      <c r="B486" s="82"/>
      <c r="C486" s="83"/>
      <c r="D486" s="87"/>
      <c r="E486" s="85"/>
      <c r="F486" s="85"/>
      <c r="G486" s="86"/>
    </row>
    <row r="487" spans="1:7" x14ac:dyDescent="0.2">
      <c r="A487" s="81">
        <v>481</v>
      </c>
      <c r="B487" s="82"/>
      <c r="C487" s="83"/>
      <c r="D487" s="87"/>
      <c r="E487" s="85"/>
      <c r="F487" s="85"/>
      <c r="G487" s="86"/>
    </row>
    <row r="488" spans="1:7" x14ac:dyDescent="0.2">
      <c r="A488" s="81">
        <v>482</v>
      </c>
      <c r="B488" s="82"/>
      <c r="C488" s="83"/>
      <c r="D488" s="87"/>
      <c r="E488" s="85"/>
      <c r="F488" s="85"/>
      <c r="G488" s="86"/>
    </row>
    <row r="489" spans="1:7" x14ac:dyDescent="0.2">
      <c r="A489" s="81">
        <v>483</v>
      </c>
      <c r="B489" s="82"/>
      <c r="C489" s="83"/>
      <c r="D489" s="87"/>
      <c r="E489" s="85"/>
      <c r="F489" s="85"/>
      <c r="G489" s="86"/>
    </row>
    <row r="490" spans="1:7" x14ac:dyDescent="0.2">
      <c r="A490" s="81">
        <v>484</v>
      </c>
      <c r="B490" s="82"/>
      <c r="C490" s="83"/>
      <c r="D490" s="87"/>
      <c r="E490" s="85"/>
      <c r="F490" s="85"/>
      <c r="G490" s="86"/>
    </row>
    <row r="491" spans="1:7" x14ac:dyDescent="0.2">
      <c r="A491" s="81">
        <v>485</v>
      </c>
      <c r="B491" s="82"/>
      <c r="C491" s="83"/>
      <c r="D491" s="87"/>
      <c r="E491" s="85"/>
      <c r="F491" s="85"/>
      <c r="G491" s="86"/>
    </row>
    <row r="492" spans="1:7" x14ac:dyDescent="0.2">
      <c r="A492" s="81">
        <v>486</v>
      </c>
      <c r="B492" s="82"/>
      <c r="C492" s="83"/>
      <c r="D492" s="87"/>
      <c r="E492" s="85"/>
      <c r="F492" s="85"/>
      <c r="G492" s="86"/>
    </row>
    <row r="493" spans="1:7" x14ac:dyDescent="0.2">
      <c r="A493" s="81">
        <v>487</v>
      </c>
      <c r="B493" s="82"/>
      <c r="C493" s="83"/>
      <c r="D493" s="87"/>
      <c r="E493" s="85"/>
      <c r="F493" s="85"/>
      <c r="G493" s="86"/>
    </row>
    <row r="494" spans="1:7" x14ac:dyDescent="0.2">
      <c r="A494" s="81">
        <v>488</v>
      </c>
      <c r="B494" s="82"/>
      <c r="C494" s="83"/>
      <c r="D494" s="87"/>
      <c r="E494" s="85"/>
      <c r="F494" s="85"/>
      <c r="G494" s="86"/>
    </row>
    <row r="495" spans="1:7" x14ac:dyDescent="0.2">
      <c r="A495" s="81">
        <v>489</v>
      </c>
      <c r="B495" s="82"/>
      <c r="C495" s="83"/>
      <c r="D495" s="87"/>
      <c r="E495" s="85"/>
      <c r="F495" s="85"/>
      <c r="G495" s="86"/>
    </row>
    <row r="496" spans="1:7" x14ac:dyDescent="0.2">
      <c r="A496" s="81">
        <v>490</v>
      </c>
      <c r="B496" s="82"/>
      <c r="C496" s="83"/>
      <c r="D496" s="87"/>
      <c r="E496" s="85"/>
      <c r="F496" s="85"/>
      <c r="G496" s="86"/>
    </row>
    <row r="497" spans="1:7" x14ac:dyDescent="0.2">
      <c r="A497" s="81">
        <v>491</v>
      </c>
      <c r="B497" s="82"/>
      <c r="C497" s="83"/>
      <c r="D497" s="87"/>
      <c r="E497" s="85"/>
      <c r="F497" s="85"/>
      <c r="G497" s="86"/>
    </row>
    <row r="498" spans="1:7" x14ac:dyDescent="0.2">
      <c r="A498" s="81">
        <v>492</v>
      </c>
      <c r="B498" s="82"/>
      <c r="C498" s="83"/>
      <c r="D498" s="87"/>
      <c r="E498" s="85"/>
      <c r="F498" s="85"/>
      <c r="G498" s="86"/>
    </row>
    <row r="499" spans="1:7" x14ac:dyDescent="0.2">
      <c r="A499" s="81">
        <v>493</v>
      </c>
      <c r="B499" s="82"/>
      <c r="C499" s="83"/>
      <c r="D499" s="87"/>
      <c r="E499" s="85"/>
      <c r="F499" s="85"/>
      <c r="G499" s="86"/>
    </row>
    <row r="500" spans="1:7" x14ac:dyDescent="0.2">
      <c r="A500" s="81">
        <v>494</v>
      </c>
      <c r="B500" s="82"/>
      <c r="C500" s="83"/>
      <c r="D500" s="87"/>
      <c r="E500" s="85"/>
      <c r="F500" s="85"/>
      <c r="G500" s="86"/>
    </row>
    <row r="501" spans="1:7" x14ac:dyDescent="0.2">
      <c r="A501" s="81">
        <v>495</v>
      </c>
      <c r="B501" s="82"/>
      <c r="C501" s="83"/>
      <c r="D501" s="87"/>
      <c r="E501" s="85"/>
      <c r="F501" s="85"/>
      <c r="G501" s="86"/>
    </row>
    <row r="502" spans="1:7" x14ac:dyDescent="0.2">
      <c r="A502" s="81">
        <v>496</v>
      </c>
      <c r="B502" s="82"/>
      <c r="C502" s="83"/>
      <c r="D502" s="87"/>
      <c r="E502" s="85"/>
      <c r="F502" s="85"/>
      <c r="G502" s="86"/>
    </row>
    <row r="503" spans="1:7" x14ac:dyDescent="0.2">
      <c r="A503" s="81">
        <v>497</v>
      </c>
      <c r="B503" s="82"/>
      <c r="C503" s="83"/>
      <c r="D503" s="87"/>
      <c r="E503" s="85"/>
      <c r="F503" s="85"/>
      <c r="G503" s="86"/>
    </row>
    <row r="504" spans="1:7" x14ac:dyDescent="0.2">
      <c r="A504" s="81">
        <v>498</v>
      </c>
      <c r="B504" s="82"/>
      <c r="C504" s="83"/>
      <c r="D504" s="87"/>
      <c r="E504" s="85"/>
      <c r="F504" s="85"/>
      <c r="G504" s="86"/>
    </row>
    <row r="505" spans="1:7" x14ac:dyDescent="0.2">
      <c r="A505" s="81">
        <v>499</v>
      </c>
      <c r="B505" s="82"/>
      <c r="C505" s="83"/>
      <c r="D505" s="87"/>
      <c r="E505" s="85"/>
      <c r="F505" s="85"/>
      <c r="G505" s="86"/>
    </row>
    <row r="506" spans="1:7" x14ac:dyDescent="0.2">
      <c r="A506" s="81">
        <v>500</v>
      </c>
      <c r="B506" s="82"/>
      <c r="C506" s="83"/>
      <c r="D506" s="87"/>
      <c r="E506" s="85"/>
      <c r="F506" s="85"/>
      <c r="G506" s="86"/>
    </row>
    <row r="507" spans="1:7" x14ac:dyDescent="0.2">
      <c r="A507" s="81">
        <v>501</v>
      </c>
      <c r="B507" s="82"/>
      <c r="C507" s="83"/>
      <c r="D507" s="87"/>
      <c r="E507" s="85"/>
      <c r="F507" s="85"/>
      <c r="G507" s="86"/>
    </row>
    <row r="508" spans="1:7" x14ac:dyDescent="0.2">
      <c r="A508" s="81">
        <v>502</v>
      </c>
      <c r="B508" s="82"/>
      <c r="C508" s="83"/>
      <c r="D508" s="87"/>
      <c r="E508" s="85"/>
      <c r="F508" s="85"/>
      <c r="G508" s="86"/>
    </row>
    <row r="509" spans="1:7" x14ac:dyDescent="0.2">
      <c r="A509" s="81">
        <v>503</v>
      </c>
      <c r="B509" s="82"/>
      <c r="C509" s="83"/>
      <c r="D509" s="87"/>
      <c r="E509" s="85"/>
      <c r="F509" s="85"/>
      <c r="G509" s="86"/>
    </row>
    <row r="510" spans="1:7" x14ac:dyDescent="0.2">
      <c r="A510" s="81">
        <v>504</v>
      </c>
      <c r="B510" s="82"/>
      <c r="C510" s="83"/>
      <c r="D510" s="87"/>
      <c r="E510" s="85"/>
      <c r="F510" s="85"/>
      <c r="G510" s="86"/>
    </row>
    <row r="511" spans="1:7" x14ac:dyDescent="0.2">
      <c r="A511" s="81">
        <v>505</v>
      </c>
      <c r="B511" s="82"/>
      <c r="C511" s="83"/>
      <c r="D511" s="87"/>
      <c r="E511" s="85"/>
      <c r="F511" s="85"/>
      <c r="G511" s="86"/>
    </row>
    <row r="512" spans="1:7" x14ac:dyDescent="0.2">
      <c r="A512" s="81">
        <v>506</v>
      </c>
      <c r="B512" s="82"/>
      <c r="C512" s="83"/>
      <c r="D512" s="87"/>
      <c r="E512" s="85"/>
      <c r="F512" s="85"/>
      <c r="G512" s="86"/>
    </row>
    <row r="513" spans="1:7" x14ac:dyDescent="0.2">
      <c r="A513" s="81">
        <v>507</v>
      </c>
      <c r="B513" s="82"/>
      <c r="C513" s="83"/>
      <c r="D513" s="87"/>
      <c r="E513" s="85"/>
      <c r="F513" s="85"/>
      <c r="G513" s="86"/>
    </row>
    <row r="514" spans="1:7" x14ac:dyDescent="0.2">
      <c r="A514" s="81">
        <v>508</v>
      </c>
      <c r="B514" s="82"/>
      <c r="C514" s="83"/>
      <c r="D514" s="87"/>
      <c r="E514" s="85"/>
      <c r="F514" s="85"/>
      <c r="G514" s="86"/>
    </row>
    <row r="515" spans="1:7" x14ac:dyDescent="0.2">
      <c r="A515" s="81">
        <v>509</v>
      </c>
      <c r="B515" s="82"/>
      <c r="C515" s="83"/>
      <c r="D515" s="87"/>
      <c r="E515" s="85"/>
      <c r="F515" s="85"/>
      <c r="G515" s="86"/>
    </row>
    <row r="516" spans="1:7" x14ac:dyDescent="0.2">
      <c r="A516" s="81">
        <v>510</v>
      </c>
      <c r="B516" s="82"/>
      <c r="C516" s="83"/>
      <c r="D516" s="87"/>
      <c r="E516" s="85"/>
      <c r="F516" s="85"/>
      <c r="G516" s="86"/>
    </row>
    <row r="517" spans="1:7" x14ac:dyDescent="0.2">
      <c r="A517" s="81">
        <v>511</v>
      </c>
      <c r="B517" s="82"/>
      <c r="C517" s="83"/>
      <c r="D517" s="87"/>
      <c r="E517" s="85"/>
      <c r="F517" s="85"/>
      <c r="G517" s="86"/>
    </row>
    <row r="518" spans="1:7" x14ac:dyDescent="0.2">
      <c r="A518" s="81">
        <v>512</v>
      </c>
      <c r="B518" s="82"/>
      <c r="C518" s="83"/>
      <c r="D518" s="87"/>
      <c r="E518" s="85"/>
      <c r="F518" s="85"/>
      <c r="G518" s="86"/>
    </row>
    <row r="519" spans="1:7" x14ac:dyDescent="0.2">
      <c r="A519" s="81">
        <v>513</v>
      </c>
      <c r="B519" s="82"/>
      <c r="C519" s="83"/>
      <c r="D519" s="87"/>
      <c r="E519" s="85"/>
      <c r="F519" s="85"/>
      <c r="G519" s="86"/>
    </row>
    <row r="520" spans="1:7" x14ac:dyDescent="0.2">
      <c r="A520" s="81">
        <v>514</v>
      </c>
      <c r="B520" s="82"/>
      <c r="C520" s="83"/>
      <c r="D520" s="87"/>
      <c r="E520" s="85"/>
      <c r="F520" s="85"/>
      <c r="G520" s="86"/>
    </row>
    <row r="521" spans="1:7" x14ac:dyDescent="0.2">
      <c r="A521" s="81">
        <v>515</v>
      </c>
      <c r="B521" s="82"/>
      <c r="C521" s="83"/>
      <c r="D521" s="87"/>
      <c r="E521" s="85"/>
      <c r="F521" s="85"/>
      <c r="G521" s="86"/>
    </row>
    <row r="522" spans="1:7" x14ac:dyDescent="0.2">
      <c r="A522" s="81">
        <v>516</v>
      </c>
      <c r="B522" s="82"/>
      <c r="C522" s="83"/>
      <c r="D522" s="87"/>
      <c r="E522" s="85"/>
      <c r="F522" s="85"/>
      <c r="G522" s="86"/>
    </row>
    <row r="523" spans="1:7" x14ac:dyDescent="0.2">
      <c r="A523" s="81">
        <v>517</v>
      </c>
      <c r="B523" s="82"/>
      <c r="C523" s="83"/>
      <c r="D523" s="87"/>
      <c r="E523" s="85"/>
      <c r="F523" s="85"/>
      <c r="G523" s="86"/>
    </row>
    <row r="524" spans="1:7" x14ac:dyDescent="0.2">
      <c r="A524" s="81">
        <v>518</v>
      </c>
      <c r="B524" s="82"/>
      <c r="C524" s="83"/>
      <c r="D524" s="87"/>
      <c r="E524" s="85"/>
      <c r="F524" s="85"/>
      <c r="G524" s="86"/>
    </row>
    <row r="525" spans="1:7" x14ac:dyDescent="0.2">
      <c r="A525" s="81">
        <v>519</v>
      </c>
      <c r="B525" s="82"/>
      <c r="C525" s="83"/>
      <c r="D525" s="87"/>
      <c r="E525" s="85"/>
      <c r="F525" s="85"/>
      <c r="G525" s="86"/>
    </row>
    <row r="526" spans="1:7" x14ac:dyDescent="0.2">
      <c r="A526" s="81">
        <v>520</v>
      </c>
      <c r="B526" s="82"/>
      <c r="C526" s="83"/>
      <c r="D526" s="87"/>
      <c r="E526" s="85"/>
      <c r="F526" s="85"/>
      <c r="G526" s="86"/>
    </row>
    <row r="527" spans="1:7" x14ac:dyDescent="0.2">
      <c r="A527" s="81">
        <v>521</v>
      </c>
      <c r="B527" s="82"/>
      <c r="C527" s="83"/>
      <c r="D527" s="87"/>
      <c r="E527" s="85"/>
      <c r="F527" s="85"/>
      <c r="G527" s="86"/>
    </row>
    <row r="528" spans="1:7" x14ac:dyDescent="0.2">
      <c r="A528" s="81">
        <v>522</v>
      </c>
      <c r="B528" s="82"/>
      <c r="C528" s="83"/>
      <c r="D528" s="87"/>
      <c r="E528" s="85"/>
      <c r="F528" s="85"/>
      <c r="G528" s="86"/>
    </row>
    <row r="529" spans="1:7" x14ac:dyDescent="0.2">
      <c r="A529" s="81">
        <v>523</v>
      </c>
      <c r="B529" s="82"/>
      <c r="C529" s="83"/>
      <c r="D529" s="87"/>
      <c r="E529" s="85"/>
      <c r="F529" s="85"/>
      <c r="G529" s="86"/>
    </row>
    <row r="530" spans="1:7" x14ac:dyDescent="0.2">
      <c r="A530" s="81">
        <v>524</v>
      </c>
      <c r="B530" s="82"/>
      <c r="C530" s="83"/>
      <c r="D530" s="87"/>
      <c r="E530" s="85"/>
      <c r="F530" s="85"/>
      <c r="G530" s="86"/>
    </row>
    <row r="531" spans="1:7" x14ac:dyDescent="0.2">
      <c r="A531" s="81">
        <v>525</v>
      </c>
      <c r="B531" s="82"/>
      <c r="C531" s="83"/>
      <c r="D531" s="87"/>
      <c r="E531" s="85"/>
      <c r="F531" s="85"/>
      <c r="G531" s="86"/>
    </row>
    <row r="532" spans="1:7" x14ac:dyDescent="0.2">
      <c r="A532" s="81">
        <v>526</v>
      </c>
      <c r="B532" s="82"/>
      <c r="C532" s="83"/>
      <c r="D532" s="87"/>
      <c r="E532" s="85"/>
      <c r="F532" s="85"/>
      <c r="G532" s="86"/>
    </row>
    <row r="533" spans="1:7" x14ac:dyDescent="0.2">
      <c r="A533" s="81">
        <v>527</v>
      </c>
      <c r="B533" s="82"/>
      <c r="C533" s="83"/>
      <c r="D533" s="87"/>
      <c r="E533" s="85"/>
      <c r="F533" s="85"/>
      <c r="G533" s="86"/>
    </row>
    <row r="534" spans="1:7" x14ac:dyDescent="0.2">
      <c r="A534" s="81">
        <v>528</v>
      </c>
      <c r="B534" s="82"/>
      <c r="C534" s="83"/>
      <c r="D534" s="87"/>
      <c r="E534" s="85"/>
      <c r="F534" s="85"/>
      <c r="G534" s="86"/>
    </row>
    <row r="535" spans="1:7" x14ac:dyDescent="0.2">
      <c r="A535" s="81">
        <v>529</v>
      </c>
      <c r="B535" s="82"/>
      <c r="C535" s="83"/>
      <c r="D535" s="87"/>
      <c r="E535" s="85"/>
      <c r="F535" s="85"/>
      <c r="G535" s="86"/>
    </row>
    <row r="536" spans="1:7" x14ac:dyDescent="0.2">
      <c r="A536" s="81">
        <v>530</v>
      </c>
      <c r="B536" s="82"/>
      <c r="C536" s="83"/>
      <c r="D536" s="87"/>
      <c r="E536" s="85"/>
      <c r="F536" s="85"/>
      <c r="G536" s="86"/>
    </row>
    <row r="537" spans="1:7" x14ac:dyDescent="0.2">
      <c r="A537" s="81">
        <v>531</v>
      </c>
      <c r="B537" s="82"/>
      <c r="C537" s="83"/>
      <c r="D537" s="87"/>
      <c r="E537" s="85"/>
      <c r="F537" s="85"/>
      <c r="G537" s="86"/>
    </row>
    <row r="538" spans="1:7" x14ac:dyDescent="0.2">
      <c r="A538" s="81">
        <v>532</v>
      </c>
      <c r="B538" s="82"/>
      <c r="C538" s="83"/>
      <c r="D538" s="87"/>
      <c r="E538" s="85"/>
      <c r="F538" s="85"/>
      <c r="G538" s="86"/>
    </row>
    <row r="539" spans="1:7" x14ac:dyDescent="0.2">
      <c r="A539" s="81">
        <v>533</v>
      </c>
      <c r="B539" s="82"/>
      <c r="C539" s="83"/>
      <c r="D539" s="87"/>
      <c r="E539" s="85"/>
      <c r="F539" s="85"/>
      <c r="G539" s="86"/>
    </row>
    <row r="540" spans="1:7" x14ac:dyDescent="0.2">
      <c r="A540" s="81">
        <v>534</v>
      </c>
      <c r="B540" s="82"/>
      <c r="C540" s="83"/>
      <c r="D540" s="87"/>
      <c r="E540" s="85"/>
      <c r="F540" s="85"/>
      <c r="G540" s="86"/>
    </row>
    <row r="541" spans="1:7" x14ac:dyDescent="0.2">
      <c r="A541" s="81">
        <v>535</v>
      </c>
      <c r="B541" s="82"/>
      <c r="C541" s="83"/>
      <c r="D541" s="87"/>
      <c r="E541" s="85"/>
      <c r="F541" s="85"/>
      <c r="G541" s="86"/>
    </row>
    <row r="542" spans="1:7" x14ac:dyDescent="0.2">
      <c r="A542" s="81">
        <v>536</v>
      </c>
      <c r="B542" s="82"/>
      <c r="C542" s="83"/>
      <c r="D542" s="87"/>
      <c r="E542" s="85"/>
      <c r="F542" s="85"/>
      <c r="G542" s="86"/>
    </row>
    <row r="543" spans="1:7" x14ac:dyDescent="0.2">
      <c r="A543" s="81">
        <v>537</v>
      </c>
      <c r="B543" s="82"/>
      <c r="C543" s="83"/>
      <c r="D543" s="87"/>
      <c r="E543" s="85"/>
      <c r="F543" s="85"/>
      <c r="G543" s="86"/>
    </row>
    <row r="544" spans="1:7" x14ac:dyDescent="0.2">
      <c r="A544" s="81">
        <v>538</v>
      </c>
      <c r="B544" s="82"/>
      <c r="C544" s="83"/>
      <c r="D544" s="87"/>
      <c r="E544" s="85"/>
      <c r="F544" s="85"/>
      <c r="G544" s="86"/>
    </row>
    <row r="545" spans="1:7" x14ac:dyDescent="0.2">
      <c r="A545" s="81">
        <v>539</v>
      </c>
      <c r="B545" s="82"/>
      <c r="C545" s="83"/>
      <c r="D545" s="87"/>
      <c r="E545" s="85"/>
      <c r="F545" s="85"/>
      <c r="G545" s="86"/>
    </row>
    <row r="546" spans="1:7" x14ac:dyDescent="0.2">
      <c r="A546" s="81">
        <v>540</v>
      </c>
      <c r="B546" s="82"/>
      <c r="C546" s="83"/>
      <c r="D546" s="87"/>
      <c r="E546" s="85"/>
      <c r="F546" s="85"/>
      <c r="G546" s="86"/>
    </row>
    <row r="547" spans="1:7" x14ac:dyDescent="0.2">
      <c r="A547" s="81">
        <v>541</v>
      </c>
      <c r="B547" s="82"/>
      <c r="C547" s="83"/>
      <c r="D547" s="87"/>
      <c r="E547" s="85"/>
      <c r="F547" s="85"/>
      <c r="G547" s="86"/>
    </row>
    <row r="548" spans="1:7" x14ac:dyDescent="0.2">
      <c r="A548" s="81">
        <v>542</v>
      </c>
      <c r="B548" s="82"/>
      <c r="C548" s="83"/>
      <c r="D548" s="87"/>
      <c r="E548" s="85"/>
      <c r="F548" s="85"/>
      <c r="G548" s="86"/>
    </row>
    <row r="549" spans="1:7" x14ac:dyDescent="0.2">
      <c r="A549" s="81">
        <v>543</v>
      </c>
      <c r="B549" s="82"/>
      <c r="C549" s="83"/>
      <c r="D549" s="87"/>
      <c r="E549" s="85"/>
      <c r="F549" s="85"/>
      <c r="G549" s="86"/>
    </row>
    <row r="550" spans="1:7" x14ac:dyDescent="0.2">
      <c r="A550" s="81">
        <v>544</v>
      </c>
      <c r="B550" s="82"/>
      <c r="C550" s="83"/>
      <c r="D550" s="87"/>
      <c r="E550" s="85"/>
      <c r="F550" s="85"/>
      <c r="G550" s="86"/>
    </row>
    <row r="551" spans="1:7" x14ac:dyDescent="0.2">
      <c r="A551" s="81">
        <v>545</v>
      </c>
      <c r="B551" s="82"/>
      <c r="C551" s="83"/>
      <c r="D551" s="87"/>
      <c r="E551" s="85"/>
      <c r="F551" s="85"/>
      <c r="G551" s="86"/>
    </row>
    <row r="552" spans="1:7" x14ac:dyDescent="0.2">
      <c r="A552" s="81">
        <v>546</v>
      </c>
      <c r="B552" s="82"/>
      <c r="C552" s="83"/>
      <c r="D552" s="87"/>
      <c r="E552" s="85"/>
      <c r="F552" s="85"/>
      <c r="G552" s="86"/>
    </row>
    <row r="553" spans="1:7" x14ac:dyDescent="0.2">
      <c r="A553" s="81">
        <v>547</v>
      </c>
      <c r="B553" s="82"/>
      <c r="C553" s="83"/>
      <c r="D553" s="87"/>
      <c r="E553" s="85"/>
      <c r="F553" s="85"/>
      <c r="G553" s="86"/>
    </row>
    <row r="554" spans="1:7" x14ac:dyDescent="0.2">
      <c r="A554" s="81">
        <v>548</v>
      </c>
      <c r="B554" s="82"/>
      <c r="C554" s="83"/>
      <c r="D554" s="87"/>
      <c r="E554" s="85"/>
      <c r="F554" s="85"/>
      <c r="G554" s="86"/>
    </row>
    <row r="555" spans="1:7" x14ac:dyDescent="0.2">
      <c r="A555" s="81">
        <v>549</v>
      </c>
      <c r="B555" s="82"/>
      <c r="C555" s="83"/>
      <c r="D555" s="87"/>
      <c r="E555" s="85"/>
      <c r="F555" s="85"/>
      <c r="G555" s="86"/>
    </row>
    <row r="556" spans="1:7" x14ac:dyDescent="0.2">
      <c r="A556" s="81">
        <v>550</v>
      </c>
      <c r="B556" s="82"/>
      <c r="C556" s="83"/>
      <c r="D556" s="87"/>
      <c r="E556" s="85"/>
      <c r="F556" s="85"/>
      <c r="G556" s="86"/>
    </row>
    <row r="557" spans="1:7" x14ac:dyDescent="0.2">
      <c r="A557" s="81">
        <v>551</v>
      </c>
      <c r="B557" s="82"/>
      <c r="C557" s="83"/>
      <c r="D557" s="87"/>
      <c r="E557" s="85"/>
      <c r="F557" s="85"/>
      <c r="G557" s="86"/>
    </row>
    <row r="558" spans="1:7" x14ac:dyDescent="0.2">
      <c r="A558" s="81">
        <v>552</v>
      </c>
      <c r="B558" s="82"/>
      <c r="C558" s="83"/>
      <c r="D558" s="87"/>
      <c r="E558" s="85"/>
      <c r="F558" s="85"/>
      <c r="G558" s="86"/>
    </row>
    <row r="559" spans="1:7" x14ac:dyDescent="0.2">
      <c r="A559" s="81">
        <v>553</v>
      </c>
      <c r="B559" s="82"/>
      <c r="C559" s="83"/>
      <c r="D559" s="87"/>
      <c r="E559" s="85"/>
      <c r="F559" s="85"/>
      <c r="G559" s="86"/>
    </row>
    <row r="560" spans="1:7" x14ac:dyDescent="0.2">
      <c r="A560" s="81">
        <v>554</v>
      </c>
      <c r="B560" s="82"/>
      <c r="C560" s="83"/>
      <c r="D560" s="87"/>
      <c r="E560" s="85"/>
      <c r="F560" s="85"/>
      <c r="G560" s="86"/>
    </row>
    <row r="561" spans="1:7" x14ac:dyDescent="0.2">
      <c r="A561" s="81">
        <v>555</v>
      </c>
      <c r="B561" s="82"/>
      <c r="C561" s="83"/>
      <c r="D561" s="87"/>
      <c r="E561" s="85"/>
      <c r="F561" s="85"/>
      <c r="G561" s="86"/>
    </row>
    <row r="562" spans="1:7" x14ac:dyDescent="0.2">
      <c r="A562" s="81">
        <v>556</v>
      </c>
      <c r="B562" s="82"/>
      <c r="C562" s="83"/>
      <c r="D562" s="87"/>
      <c r="E562" s="85"/>
      <c r="F562" s="85"/>
      <c r="G562" s="86"/>
    </row>
    <row r="563" spans="1:7" x14ac:dyDescent="0.2">
      <c r="A563" s="81">
        <v>557</v>
      </c>
      <c r="B563" s="82"/>
      <c r="C563" s="83"/>
      <c r="D563" s="87"/>
      <c r="E563" s="85"/>
      <c r="F563" s="85"/>
      <c r="G563" s="86"/>
    </row>
    <row r="564" spans="1:7" x14ac:dyDescent="0.2">
      <c r="A564" s="81">
        <v>558</v>
      </c>
      <c r="B564" s="82"/>
      <c r="C564" s="83"/>
      <c r="D564" s="87"/>
      <c r="E564" s="85"/>
      <c r="F564" s="85"/>
      <c r="G564" s="86"/>
    </row>
    <row r="565" spans="1:7" x14ac:dyDescent="0.2">
      <c r="A565" s="81">
        <v>559</v>
      </c>
      <c r="B565" s="82"/>
      <c r="C565" s="83"/>
      <c r="D565" s="87"/>
      <c r="E565" s="85"/>
      <c r="F565" s="85"/>
      <c r="G565" s="86"/>
    </row>
    <row r="566" spans="1:7" x14ac:dyDescent="0.2">
      <c r="A566" s="81">
        <v>560</v>
      </c>
      <c r="B566" s="82"/>
      <c r="C566" s="83"/>
      <c r="D566" s="87"/>
      <c r="E566" s="85"/>
      <c r="F566" s="85"/>
      <c r="G566" s="86"/>
    </row>
    <row r="567" spans="1:7" x14ac:dyDescent="0.2">
      <c r="A567" s="81">
        <v>561</v>
      </c>
      <c r="B567" s="82"/>
      <c r="C567" s="83"/>
      <c r="D567" s="87"/>
      <c r="E567" s="85"/>
      <c r="F567" s="85"/>
      <c r="G567" s="86"/>
    </row>
    <row r="568" spans="1:7" x14ac:dyDescent="0.2">
      <c r="A568" s="81">
        <v>562</v>
      </c>
      <c r="B568" s="82"/>
      <c r="C568" s="83"/>
      <c r="D568" s="87"/>
      <c r="E568" s="85"/>
      <c r="F568" s="85"/>
      <c r="G568" s="86"/>
    </row>
    <row r="569" spans="1:7" x14ac:dyDescent="0.2">
      <c r="A569" s="81">
        <v>563</v>
      </c>
      <c r="B569" s="82"/>
      <c r="C569" s="83"/>
      <c r="D569" s="87"/>
      <c r="E569" s="85"/>
      <c r="F569" s="85"/>
      <c r="G569" s="86"/>
    </row>
    <row r="570" spans="1:7" x14ac:dyDescent="0.2">
      <c r="A570" s="81">
        <v>564</v>
      </c>
      <c r="B570" s="82"/>
      <c r="C570" s="83"/>
      <c r="D570" s="87"/>
      <c r="E570" s="85"/>
      <c r="F570" s="85"/>
      <c r="G570" s="86"/>
    </row>
    <row r="571" spans="1:7" x14ac:dyDescent="0.2">
      <c r="A571" s="81">
        <v>565</v>
      </c>
      <c r="B571" s="82"/>
      <c r="C571" s="83"/>
      <c r="D571" s="87"/>
      <c r="E571" s="85"/>
      <c r="F571" s="85"/>
      <c r="G571" s="86"/>
    </row>
    <row r="572" spans="1:7" x14ac:dyDescent="0.2">
      <c r="A572" s="81">
        <v>566</v>
      </c>
      <c r="B572" s="82"/>
      <c r="C572" s="83"/>
      <c r="D572" s="87"/>
      <c r="E572" s="85"/>
      <c r="F572" s="85"/>
      <c r="G572" s="86"/>
    </row>
    <row r="573" spans="1:7" x14ac:dyDescent="0.2">
      <c r="A573" s="81">
        <v>567</v>
      </c>
      <c r="B573" s="82"/>
      <c r="C573" s="83"/>
      <c r="D573" s="87"/>
      <c r="E573" s="85"/>
      <c r="F573" s="85"/>
      <c r="G573" s="86"/>
    </row>
    <row r="574" spans="1:7" x14ac:dyDescent="0.2">
      <c r="A574" s="81">
        <v>568</v>
      </c>
      <c r="B574" s="82"/>
      <c r="C574" s="83"/>
      <c r="D574" s="87"/>
      <c r="E574" s="85"/>
      <c r="F574" s="85"/>
      <c r="G574" s="86"/>
    </row>
    <row r="575" spans="1:7" x14ac:dyDescent="0.2">
      <c r="A575" s="81">
        <v>569</v>
      </c>
      <c r="B575" s="82"/>
      <c r="C575" s="83"/>
      <c r="D575" s="87"/>
      <c r="E575" s="85"/>
      <c r="F575" s="85"/>
      <c r="G575" s="86"/>
    </row>
    <row r="576" spans="1:7" x14ac:dyDescent="0.2">
      <c r="A576" s="81">
        <v>570</v>
      </c>
      <c r="B576" s="82"/>
      <c r="C576" s="83"/>
      <c r="D576" s="87"/>
      <c r="E576" s="85"/>
      <c r="F576" s="85"/>
      <c r="G576" s="86"/>
    </row>
    <row r="577" spans="1:7" x14ac:dyDescent="0.2">
      <c r="A577" s="81">
        <v>571</v>
      </c>
      <c r="B577" s="82"/>
      <c r="C577" s="83"/>
      <c r="D577" s="87"/>
      <c r="E577" s="85"/>
      <c r="F577" s="85"/>
      <c r="G577" s="86"/>
    </row>
    <row r="578" spans="1:7" x14ac:dyDescent="0.2">
      <c r="A578" s="81">
        <v>572</v>
      </c>
      <c r="B578" s="82"/>
      <c r="C578" s="83"/>
      <c r="D578" s="87"/>
      <c r="E578" s="85"/>
      <c r="F578" s="85"/>
      <c r="G578" s="86"/>
    </row>
    <row r="579" spans="1:7" x14ac:dyDescent="0.2">
      <c r="A579" s="81">
        <v>573</v>
      </c>
      <c r="B579" s="82"/>
      <c r="C579" s="83"/>
      <c r="D579" s="87"/>
      <c r="E579" s="85"/>
      <c r="F579" s="85"/>
      <c r="G579" s="86"/>
    </row>
    <row r="580" spans="1:7" x14ac:dyDescent="0.2">
      <c r="A580" s="81">
        <v>574</v>
      </c>
      <c r="B580" s="82"/>
      <c r="C580" s="83"/>
      <c r="D580" s="87"/>
      <c r="E580" s="85"/>
      <c r="F580" s="85"/>
      <c r="G580" s="86"/>
    </row>
    <row r="581" spans="1:7" x14ac:dyDescent="0.2">
      <c r="A581" s="81">
        <v>575</v>
      </c>
      <c r="B581" s="82"/>
      <c r="C581" s="83"/>
      <c r="D581" s="87"/>
      <c r="E581" s="85"/>
      <c r="F581" s="85"/>
      <c r="G581" s="86"/>
    </row>
    <row r="582" spans="1:7" x14ac:dyDescent="0.2">
      <c r="A582" s="81">
        <v>576</v>
      </c>
      <c r="B582" s="82"/>
      <c r="C582" s="83"/>
      <c r="D582" s="87"/>
      <c r="E582" s="85"/>
      <c r="F582" s="85"/>
      <c r="G582" s="86"/>
    </row>
    <row r="583" spans="1:7" x14ac:dyDescent="0.2">
      <c r="A583" s="81">
        <v>577</v>
      </c>
      <c r="B583" s="82"/>
      <c r="C583" s="83"/>
      <c r="D583" s="87"/>
      <c r="E583" s="85"/>
      <c r="F583" s="85"/>
      <c r="G583" s="86"/>
    </row>
    <row r="584" spans="1:7" x14ac:dyDescent="0.2">
      <c r="A584" s="81">
        <v>578</v>
      </c>
      <c r="B584" s="82"/>
      <c r="C584" s="83"/>
      <c r="D584" s="87"/>
      <c r="E584" s="85"/>
      <c r="F584" s="85"/>
      <c r="G584" s="86"/>
    </row>
    <row r="585" spans="1:7" x14ac:dyDescent="0.2">
      <c r="A585" s="81">
        <v>579</v>
      </c>
      <c r="B585" s="82"/>
      <c r="C585" s="83"/>
      <c r="D585" s="87"/>
      <c r="E585" s="85"/>
      <c r="F585" s="85"/>
      <c r="G585" s="86"/>
    </row>
    <row r="586" spans="1:7" x14ac:dyDescent="0.2">
      <c r="A586" s="81">
        <v>580</v>
      </c>
      <c r="B586" s="82"/>
      <c r="C586" s="83"/>
      <c r="D586" s="87"/>
      <c r="E586" s="85"/>
      <c r="F586" s="85"/>
      <c r="G586" s="86"/>
    </row>
    <row r="587" spans="1:7" x14ac:dyDescent="0.2">
      <c r="A587" s="81">
        <v>581</v>
      </c>
      <c r="B587" s="82"/>
      <c r="C587" s="83"/>
      <c r="D587" s="87"/>
      <c r="E587" s="85"/>
      <c r="F587" s="85"/>
      <c r="G587" s="86"/>
    </row>
    <row r="588" spans="1:7" x14ac:dyDescent="0.2">
      <c r="A588" s="81">
        <v>582</v>
      </c>
      <c r="B588" s="82"/>
      <c r="C588" s="83"/>
      <c r="D588" s="87"/>
      <c r="E588" s="85"/>
      <c r="F588" s="85"/>
      <c r="G588" s="86"/>
    </row>
    <row r="589" spans="1:7" x14ac:dyDescent="0.2">
      <c r="A589" s="81">
        <v>583</v>
      </c>
      <c r="B589" s="82"/>
      <c r="C589" s="83"/>
      <c r="D589" s="87"/>
      <c r="E589" s="85"/>
      <c r="F589" s="85"/>
      <c r="G589" s="86"/>
    </row>
    <row r="590" spans="1:7" x14ac:dyDescent="0.2">
      <c r="A590" s="81">
        <v>584</v>
      </c>
      <c r="B590" s="82"/>
      <c r="C590" s="83"/>
      <c r="D590" s="87"/>
      <c r="E590" s="85"/>
      <c r="F590" s="85"/>
      <c r="G590" s="86"/>
    </row>
    <row r="591" spans="1:7" x14ac:dyDescent="0.2">
      <c r="A591" s="81">
        <v>585</v>
      </c>
      <c r="B591" s="82"/>
      <c r="C591" s="83"/>
      <c r="D591" s="87"/>
      <c r="E591" s="85"/>
      <c r="F591" s="85"/>
      <c r="G591" s="86"/>
    </row>
    <row r="592" spans="1:7" x14ac:dyDescent="0.2">
      <c r="A592" s="81">
        <v>586</v>
      </c>
      <c r="B592" s="82"/>
      <c r="C592" s="83"/>
      <c r="D592" s="87"/>
      <c r="E592" s="85"/>
      <c r="F592" s="85"/>
      <c r="G592" s="86"/>
    </row>
    <row r="593" spans="1:7" x14ac:dyDescent="0.2">
      <c r="A593" s="81">
        <v>587</v>
      </c>
      <c r="B593" s="82"/>
      <c r="C593" s="83"/>
      <c r="D593" s="87"/>
      <c r="E593" s="85"/>
      <c r="F593" s="85"/>
      <c r="G593" s="86"/>
    </row>
    <row r="594" spans="1:7" x14ac:dyDescent="0.2">
      <c r="A594" s="81">
        <v>588</v>
      </c>
      <c r="B594" s="82"/>
      <c r="C594" s="83"/>
      <c r="D594" s="87"/>
      <c r="E594" s="85"/>
      <c r="F594" s="85"/>
      <c r="G594" s="86"/>
    </row>
    <row r="595" spans="1:7" x14ac:dyDescent="0.2">
      <c r="A595" s="81">
        <v>589</v>
      </c>
      <c r="B595" s="82"/>
      <c r="C595" s="83"/>
      <c r="D595" s="87"/>
      <c r="E595" s="85"/>
      <c r="F595" s="85"/>
      <c r="G595" s="86"/>
    </row>
    <row r="596" spans="1:7" x14ac:dyDescent="0.2">
      <c r="A596" s="81">
        <v>590</v>
      </c>
      <c r="B596" s="82"/>
      <c r="C596" s="83"/>
      <c r="D596" s="87"/>
      <c r="E596" s="85"/>
      <c r="F596" s="85"/>
      <c r="G596" s="86"/>
    </row>
    <row r="597" spans="1:7" x14ac:dyDescent="0.2">
      <c r="A597" s="81">
        <v>591</v>
      </c>
      <c r="B597" s="82"/>
      <c r="C597" s="83"/>
      <c r="D597" s="87"/>
      <c r="E597" s="85"/>
      <c r="F597" s="85"/>
      <c r="G597" s="86"/>
    </row>
    <row r="598" spans="1:7" x14ac:dyDescent="0.2">
      <c r="A598" s="81">
        <v>592</v>
      </c>
      <c r="B598" s="82"/>
      <c r="C598" s="83"/>
      <c r="D598" s="87"/>
      <c r="E598" s="85"/>
      <c r="F598" s="85"/>
      <c r="G598" s="86"/>
    </row>
    <row r="599" spans="1:7" x14ac:dyDescent="0.2">
      <c r="A599" s="81">
        <v>593</v>
      </c>
      <c r="B599" s="82"/>
      <c r="C599" s="83"/>
      <c r="D599" s="87"/>
      <c r="E599" s="85"/>
      <c r="F599" s="85"/>
      <c r="G599" s="86"/>
    </row>
    <row r="600" spans="1:7" x14ac:dyDescent="0.2">
      <c r="A600" s="81">
        <v>594</v>
      </c>
      <c r="B600" s="82"/>
      <c r="C600" s="83"/>
      <c r="D600" s="87"/>
      <c r="E600" s="85"/>
      <c r="F600" s="85"/>
      <c r="G600" s="86"/>
    </row>
    <row r="601" spans="1:7" x14ac:dyDescent="0.2">
      <c r="A601" s="81">
        <v>595</v>
      </c>
      <c r="B601" s="82"/>
      <c r="C601" s="83"/>
      <c r="D601" s="87"/>
      <c r="E601" s="85"/>
      <c r="F601" s="85"/>
      <c r="G601" s="86"/>
    </row>
    <row r="602" spans="1:7" x14ac:dyDescent="0.2">
      <c r="A602" s="81">
        <v>596</v>
      </c>
      <c r="B602" s="82"/>
      <c r="C602" s="83"/>
      <c r="D602" s="87"/>
      <c r="E602" s="85"/>
      <c r="F602" s="85"/>
      <c r="G602" s="86"/>
    </row>
    <row r="603" spans="1:7" x14ac:dyDescent="0.2">
      <c r="A603" s="81">
        <v>597</v>
      </c>
      <c r="B603" s="82"/>
      <c r="C603" s="83"/>
      <c r="D603" s="87"/>
      <c r="E603" s="85"/>
      <c r="F603" s="85"/>
      <c r="G603" s="86"/>
    </row>
    <row r="604" spans="1:7" x14ac:dyDescent="0.2">
      <c r="A604" s="81">
        <v>598</v>
      </c>
      <c r="B604" s="82"/>
      <c r="C604" s="83"/>
      <c r="D604" s="87"/>
      <c r="E604" s="85"/>
      <c r="F604" s="85"/>
      <c r="G604" s="86"/>
    </row>
    <row r="605" spans="1:7" x14ac:dyDescent="0.2">
      <c r="A605" s="81">
        <v>599</v>
      </c>
      <c r="B605" s="82"/>
      <c r="C605" s="83"/>
      <c r="D605" s="87"/>
      <c r="E605" s="85"/>
      <c r="F605" s="85"/>
      <c r="G605" s="86"/>
    </row>
    <row r="606" spans="1:7" x14ac:dyDescent="0.2">
      <c r="A606" s="81">
        <v>600</v>
      </c>
      <c r="B606" s="82"/>
      <c r="C606" s="83"/>
      <c r="D606" s="87"/>
      <c r="E606" s="85"/>
      <c r="F606" s="85"/>
      <c r="G606" s="86"/>
    </row>
    <row r="607" spans="1:7" x14ac:dyDescent="0.2">
      <c r="A607" s="81">
        <v>601</v>
      </c>
      <c r="B607" s="82"/>
      <c r="C607" s="83"/>
      <c r="D607" s="87"/>
      <c r="E607" s="85"/>
      <c r="F607" s="85"/>
      <c r="G607" s="86"/>
    </row>
    <row r="608" spans="1:7" x14ac:dyDescent="0.2">
      <c r="A608" s="81">
        <v>602</v>
      </c>
      <c r="B608" s="82"/>
      <c r="C608" s="83"/>
      <c r="D608" s="87"/>
      <c r="E608" s="85"/>
      <c r="F608" s="85"/>
      <c r="G608" s="86"/>
    </row>
    <row r="609" spans="1:7" x14ac:dyDescent="0.2">
      <c r="A609" s="81">
        <v>603</v>
      </c>
      <c r="B609" s="82"/>
      <c r="C609" s="83"/>
      <c r="D609" s="87"/>
      <c r="E609" s="85"/>
      <c r="F609" s="85"/>
      <c r="G609" s="86"/>
    </row>
    <row r="610" spans="1:7" x14ac:dyDescent="0.2">
      <c r="A610" s="81">
        <v>604</v>
      </c>
      <c r="B610" s="82"/>
      <c r="C610" s="83"/>
      <c r="D610" s="87"/>
      <c r="E610" s="85"/>
      <c r="F610" s="85"/>
      <c r="G610" s="86"/>
    </row>
    <row r="611" spans="1:7" x14ac:dyDescent="0.2">
      <c r="A611" s="81">
        <v>605</v>
      </c>
      <c r="B611" s="82"/>
      <c r="C611" s="83"/>
      <c r="D611" s="87"/>
      <c r="E611" s="85"/>
      <c r="F611" s="85"/>
      <c r="G611" s="86"/>
    </row>
    <row r="612" spans="1:7" x14ac:dyDescent="0.2">
      <c r="A612" s="81">
        <v>606</v>
      </c>
      <c r="B612" s="82"/>
      <c r="C612" s="83"/>
      <c r="D612" s="87"/>
      <c r="E612" s="85"/>
      <c r="F612" s="85"/>
      <c r="G612" s="86"/>
    </row>
    <row r="613" spans="1:7" x14ac:dyDescent="0.2">
      <c r="A613" s="81">
        <v>607</v>
      </c>
      <c r="B613" s="82"/>
      <c r="C613" s="83"/>
      <c r="D613" s="87"/>
      <c r="E613" s="85"/>
      <c r="F613" s="85"/>
      <c r="G613" s="86"/>
    </row>
    <row r="614" spans="1:7" x14ac:dyDescent="0.2">
      <c r="A614" s="81">
        <v>608</v>
      </c>
      <c r="B614" s="82"/>
      <c r="C614" s="83"/>
      <c r="D614" s="87"/>
      <c r="E614" s="85"/>
      <c r="F614" s="85"/>
      <c r="G614" s="86"/>
    </row>
    <row r="615" spans="1:7" x14ac:dyDescent="0.2">
      <c r="A615" s="81">
        <v>609</v>
      </c>
      <c r="B615" s="82"/>
      <c r="C615" s="83"/>
      <c r="D615" s="87"/>
      <c r="E615" s="85"/>
      <c r="F615" s="85"/>
      <c r="G615" s="86"/>
    </row>
    <row r="616" spans="1:7" x14ac:dyDescent="0.2">
      <c r="A616" s="81">
        <v>610</v>
      </c>
      <c r="B616" s="82"/>
      <c r="C616" s="83"/>
      <c r="D616" s="87"/>
      <c r="E616" s="85"/>
      <c r="F616" s="85"/>
      <c r="G616" s="86"/>
    </row>
    <row r="617" spans="1:7" x14ac:dyDescent="0.2">
      <c r="A617" s="81">
        <v>611</v>
      </c>
      <c r="B617" s="82"/>
      <c r="C617" s="83"/>
      <c r="D617" s="87"/>
      <c r="E617" s="85"/>
      <c r="F617" s="85"/>
      <c r="G617" s="86"/>
    </row>
    <row r="618" spans="1:7" x14ac:dyDescent="0.2">
      <c r="A618" s="81">
        <v>612</v>
      </c>
      <c r="B618" s="82"/>
      <c r="C618" s="83"/>
      <c r="D618" s="87"/>
      <c r="E618" s="85"/>
      <c r="F618" s="85"/>
      <c r="G618" s="86"/>
    </row>
    <row r="619" spans="1:7" x14ac:dyDescent="0.2">
      <c r="A619" s="81">
        <v>613</v>
      </c>
      <c r="B619" s="82"/>
      <c r="C619" s="83"/>
      <c r="D619" s="87"/>
      <c r="E619" s="85"/>
      <c r="F619" s="85"/>
      <c r="G619" s="86"/>
    </row>
    <row r="620" spans="1:7" x14ac:dyDescent="0.2">
      <c r="A620" s="81">
        <v>614</v>
      </c>
      <c r="B620" s="82"/>
      <c r="C620" s="83"/>
      <c r="D620" s="87"/>
      <c r="E620" s="85"/>
      <c r="F620" s="85"/>
      <c r="G620" s="86"/>
    </row>
    <row r="621" spans="1:7" x14ac:dyDescent="0.2">
      <c r="A621" s="81">
        <v>615</v>
      </c>
      <c r="B621" s="82"/>
      <c r="C621" s="83"/>
      <c r="D621" s="87"/>
      <c r="E621" s="85"/>
      <c r="F621" s="85"/>
      <c r="G621" s="86"/>
    </row>
    <row r="622" spans="1:7" x14ac:dyDescent="0.2">
      <c r="A622" s="81">
        <v>616</v>
      </c>
      <c r="B622" s="82"/>
      <c r="C622" s="83"/>
      <c r="D622" s="87"/>
      <c r="E622" s="85"/>
      <c r="F622" s="85"/>
      <c r="G622" s="86"/>
    </row>
    <row r="623" spans="1:7" x14ac:dyDescent="0.2">
      <c r="A623" s="81">
        <v>617</v>
      </c>
      <c r="B623" s="82"/>
      <c r="C623" s="83"/>
      <c r="D623" s="87"/>
      <c r="E623" s="85"/>
      <c r="F623" s="85"/>
      <c r="G623" s="86"/>
    </row>
    <row r="624" spans="1:7" x14ac:dyDescent="0.2">
      <c r="A624" s="81">
        <v>618</v>
      </c>
      <c r="B624" s="82"/>
      <c r="C624" s="83"/>
      <c r="D624" s="87"/>
      <c r="E624" s="85"/>
      <c r="F624" s="85"/>
      <c r="G624" s="86"/>
    </row>
    <row r="625" spans="1:7" x14ac:dyDescent="0.2">
      <c r="A625" s="81">
        <v>619</v>
      </c>
      <c r="B625" s="82"/>
      <c r="C625" s="83"/>
      <c r="D625" s="87"/>
      <c r="E625" s="85"/>
      <c r="F625" s="85"/>
      <c r="G625" s="86"/>
    </row>
    <row r="626" spans="1:7" x14ac:dyDescent="0.2">
      <c r="A626" s="81">
        <v>620</v>
      </c>
      <c r="B626" s="82"/>
      <c r="C626" s="83"/>
      <c r="D626" s="87"/>
      <c r="E626" s="85"/>
      <c r="F626" s="85"/>
      <c r="G626" s="86"/>
    </row>
    <row r="627" spans="1:7" x14ac:dyDescent="0.2">
      <c r="A627" s="81">
        <v>621</v>
      </c>
      <c r="B627" s="82"/>
      <c r="C627" s="83"/>
      <c r="D627" s="87"/>
      <c r="E627" s="85"/>
      <c r="F627" s="85"/>
      <c r="G627" s="86"/>
    </row>
    <row r="628" spans="1:7" x14ac:dyDescent="0.2">
      <c r="A628" s="81">
        <v>622</v>
      </c>
      <c r="B628" s="82"/>
      <c r="C628" s="83"/>
      <c r="D628" s="87"/>
      <c r="E628" s="85"/>
      <c r="F628" s="85"/>
      <c r="G628" s="86"/>
    </row>
    <row r="629" spans="1:7" x14ac:dyDescent="0.2">
      <c r="A629" s="81">
        <v>623</v>
      </c>
      <c r="B629" s="82"/>
      <c r="C629" s="83"/>
      <c r="D629" s="87"/>
      <c r="E629" s="85"/>
      <c r="F629" s="85"/>
      <c r="G629" s="86"/>
    </row>
    <row r="630" spans="1:7" x14ac:dyDescent="0.2">
      <c r="A630" s="81">
        <v>624</v>
      </c>
      <c r="B630" s="82"/>
      <c r="C630" s="83"/>
      <c r="D630" s="87"/>
      <c r="E630" s="85"/>
      <c r="F630" s="85"/>
      <c r="G630" s="86"/>
    </row>
    <row r="631" spans="1:7" x14ac:dyDescent="0.2">
      <c r="A631" s="81">
        <v>625</v>
      </c>
      <c r="B631" s="82"/>
      <c r="C631" s="83"/>
      <c r="D631" s="87"/>
      <c r="E631" s="85"/>
      <c r="F631" s="85"/>
      <c r="G631" s="86"/>
    </row>
    <row r="632" spans="1:7" x14ac:dyDescent="0.2">
      <c r="A632" s="81">
        <v>626</v>
      </c>
      <c r="B632" s="82"/>
      <c r="C632" s="83"/>
      <c r="D632" s="87"/>
      <c r="E632" s="85"/>
      <c r="F632" s="85"/>
      <c r="G632" s="86"/>
    </row>
    <row r="633" spans="1:7" x14ac:dyDescent="0.2">
      <c r="A633" s="81">
        <v>627</v>
      </c>
      <c r="B633" s="82"/>
      <c r="C633" s="83"/>
      <c r="D633" s="87"/>
      <c r="E633" s="85"/>
      <c r="F633" s="85"/>
      <c r="G633" s="86"/>
    </row>
    <row r="634" spans="1:7" x14ac:dyDescent="0.2">
      <c r="A634" s="81">
        <v>628</v>
      </c>
      <c r="B634" s="82"/>
      <c r="C634" s="83"/>
      <c r="D634" s="87"/>
      <c r="E634" s="85"/>
      <c r="F634" s="85"/>
      <c r="G634" s="86"/>
    </row>
    <row r="635" spans="1:7" x14ac:dyDescent="0.2">
      <c r="A635" s="81">
        <v>629</v>
      </c>
      <c r="B635" s="82"/>
      <c r="C635" s="83"/>
      <c r="D635" s="87"/>
      <c r="E635" s="85"/>
      <c r="F635" s="85"/>
      <c r="G635" s="86"/>
    </row>
    <row r="636" spans="1:7" x14ac:dyDescent="0.2">
      <c r="A636" s="81">
        <v>630</v>
      </c>
      <c r="B636" s="82"/>
      <c r="C636" s="83"/>
      <c r="D636" s="87"/>
      <c r="E636" s="85"/>
      <c r="F636" s="85"/>
      <c r="G636" s="86"/>
    </row>
    <row r="637" spans="1:7" x14ac:dyDescent="0.2">
      <c r="A637" s="81">
        <v>631</v>
      </c>
      <c r="B637" s="82"/>
      <c r="C637" s="83"/>
      <c r="D637" s="87"/>
      <c r="E637" s="85"/>
      <c r="F637" s="85"/>
      <c r="G637" s="86"/>
    </row>
    <row r="638" spans="1:7" x14ac:dyDescent="0.2">
      <c r="A638" s="81">
        <v>632</v>
      </c>
      <c r="B638" s="82"/>
      <c r="C638" s="83"/>
      <c r="D638" s="87"/>
      <c r="E638" s="85"/>
      <c r="F638" s="85"/>
      <c r="G638" s="86"/>
    </row>
    <row r="639" spans="1:7" x14ac:dyDescent="0.2">
      <c r="A639" s="81">
        <v>633</v>
      </c>
      <c r="B639" s="82"/>
      <c r="C639" s="83"/>
      <c r="D639" s="87"/>
      <c r="E639" s="85"/>
      <c r="F639" s="85"/>
      <c r="G639" s="86"/>
    </row>
    <row r="640" spans="1:7" x14ac:dyDescent="0.2">
      <c r="A640" s="81">
        <v>634</v>
      </c>
      <c r="B640" s="82"/>
      <c r="C640" s="83"/>
      <c r="D640" s="87"/>
      <c r="E640" s="85"/>
      <c r="F640" s="85"/>
      <c r="G640" s="86"/>
    </row>
    <row r="641" spans="1:7" x14ac:dyDescent="0.2">
      <c r="A641" s="81">
        <v>635</v>
      </c>
      <c r="B641" s="82"/>
      <c r="C641" s="83"/>
      <c r="D641" s="87"/>
      <c r="E641" s="85"/>
      <c r="F641" s="85"/>
      <c r="G641" s="86"/>
    </row>
    <row r="642" spans="1:7" x14ac:dyDescent="0.2">
      <c r="A642" s="81">
        <v>636</v>
      </c>
      <c r="B642" s="82"/>
      <c r="C642" s="83"/>
      <c r="D642" s="87"/>
      <c r="E642" s="85"/>
      <c r="F642" s="85"/>
      <c r="G642" s="86"/>
    </row>
    <row r="643" spans="1:7" x14ac:dyDescent="0.2">
      <c r="A643" s="81">
        <v>637</v>
      </c>
      <c r="B643" s="82"/>
      <c r="C643" s="83"/>
      <c r="D643" s="87"/>
      <c r="E643" s="85"/>
      <c r="F643" s="85"/>
      <c r="G643" s="86"/>
    </row>
    <row r="644" spans="1:7" x14ac:dyDescent="0.2">
      <c r="A644" s="81">
        <v>638</v>
      </c>
      <c r="B644" s="82"/>
      <c r="C644" s="83"/>
      <c r="D644" s="87"/>
      <c r="E644" s="85"/>
      <c r="F644" s="85"/>
      <c r="G644" s="86"/>
    </row>
    <row r="645" spans="1:7" x14ac:dyDescent="0.2">
      <c r="A645" s="81">
        <v>639</v>
      </c>
      <c r="B645" s="82"/>
      <c r="C645" s="83"/>
      <c r="D645" s="87"/>
      <c r="E645" s="85"/>
      <c r="F645" s="85"/>
      <c r="G645" s="86"/>
    </row>
    <row r="646" spans="1:7" x14ac:dyDescent="0.2">
      <c r="A646" s="81">
        <v>640</v>
      </c>
      <c r="B646" s="82"/>
      <c r="C646" s="83"/>
      <c r="D646" s="87"/>
      <c r="E646" s="85"/>
      <c r="F646" s="85"/>
      <c r="G646" s="86"/>
    </row>
    <row r="647" spans="1:7" x14ac:dyDescent="0.2">
      <c r="A647" s="81">
        <v>641</v>
      </c>
      <c r="B647" s="82"/>
      <c r="C647" s="83"/>
      <c r="D647" s="87"/>
      <c r="E647" s="85"/>
      <c r="F647" s="85"/>
      <c r="G647" s="86"/>
    </row>
    <row r="648" spans="1:7" x14ac:dyDescent="0.2">
      <c r="A648" s="81">
        <v>642</v>
      </c>
      <c r="B648" s="82"/>
      <c r="C648" s="83"/>
      <c r="D648" s="87"/>
      <c r="E648" s="85"/>
      <c r="F648" s="85"/>
      <c r="G648" s="86"/>
    </row>
    <row r="649" spans="1:7" x14ac:dyDescent="0.2">
      <c r="A649" s="81">
        <v>643</v>
      </c>
      <c r="B649" s="82"/>
      <c r="C649" s="83"/>
      <c r="D649" s="87"/>
      <c r="E649" s="85"/>
      <c r="F649" s="85"/>
      <c r="G649" s="86"/>
    </row>
    <row r="650" spans="1:7" x14ac:dyDescent="0.2">
      <c r="A650" s="81">
        <v>644</v>
      </c>
      <c r="B650" s="82"/>
      <c r="C650" s="83"/>
      <c r="D650" s="87"/>
      <c r="E650" s="85"/>
      <c r="F650" s="85"/>
      <c r="G650" s="86"/>
    </row>
    <row r="651" spans="1:7" x14ac:dyDescent="0.2">
      <c r="A651" s="81">
        <v>645</v>
      </c>
      <c r="B651" s="82"/>
      <c r="C651" s="83"/>
      <c r="D651" s="87"/>
      <c r="E651" s="85"/>
      <c r="F651" s="85"/>
      <c r="G651" s="86"/>
    </row>
    <row r="652" spans="1:7" x14ac:dyDescent="0.2">
      <c r="A652" s="81">
        <v>646</v>
      </c>
      <c r="B652" s="82"/>
      <c r="C652" s="83"/>
      <c r="D652" s="87"/>
      <c r="E652" s="85"/>
      <c r="F652" s="85"/>
      <c r="G652" s="86"/>
    </row>
    <row r="653" spans="1:7" x14ac:dyDescent="0.2">
      <c r="A653" s="81">
        <v>647</v>
      </c>
      <c r="B653" s="82"/>
      <c r="C653" s="83"/>
      <c r="D653" s="87"/>
      <c r="E653" s="85"/>
      <c r="F653" s="85"/>
      <c r="G653" s="86"/>
    </row>
    <row r="654" spans="1:7" x14ac:dyDescent="0.2">
      <c r="A654" s="81">
        <v>648</v>
      </c>
      <c r="B654" s="82"/>
      <c r="C654" s="83"/>
      <c r="D654" s="87"/>
      <c r="E654" s="85"/>
      <c r="F654" s="85"/>
      <c r="G654" s="86"/>
    </row>
    <row r="655" spans="1:7" x14ac:dyDescent="0.2">
      <c r="A655" s="81">
        <v>649</v>
      </c>
      <c r="B655" s="82"/>
      <c r="C655" s="83"/>
      <c r="D655" s="87"/>
      <c r="E655" s="85"/>
      <c r="F655" s="85"/>
      <c r="G655" s="86"/>
    </row>
    <row r="656" spans="1:7" x14ac:dyDescent="0.2">
      <c r="A656" s="81">
        <v>650</v>
      </c>
      <c r="B656" s="82"/>
      <c r="C656" s="83"/>
      <c r="D656" s="87"/>
      <c r="E656" s="85"/>
      <c r="F656" s="85"/>
      <c r="G656" s="86"/>
    </row>
    <row r="657" spans="1:7" x14ac:dyDescent="0.2">
      <c r="A657" s="81">
        <v>651</v>
      </c>
      <c r="B657" s="82"/>
      <c r="C657" s="83"/>
      <c r="D657" s="87"/>
      <c r="E657" s="85"/>
      <c r="F657" s="85"/>
      <c r="G657" s="86"/>
    </row>
    <row r="658" spans="1:7" x14ac:dyDescent="0.2">
      <c r="A658" s="81">
        <v>652</v>
      </c>
      <c r="B658" s="82"/>
      <c r="C658" s="83"/>
      <c r="D658" s="87"/>
      <c r="E658" s="85"/>
      <c r="F658" s="85"/>
      <c r="G658" s="86"/>
    </row>
    <row r="659" spans="1:7" x14ac:dyDescent="0.2">
      <c r="A659" s="81">
        <v>653</v>
      </c>
      <c r="B659" s="82"/>
      <c r="C659" s="83"/>
      <c r="D659" s="87"/>
      <c r="E659" s="85"/>
      <c r="F659" s="85"/>
      <c r="G659" s="86"/>
    </row>
    <row r="660" spans="1:7" x14ac:dyDescent="0.2">
      <c r="A660" s="81">
        <v>654</v>
      </c>
      <c r="B660" s="82"/>
      <c r="C660" s="83"/>
      <c r="D660" s="87"/>
      <c r="E660" s="85"/>
      <c r="F660" s="85"/>
      <c r="G660" s="86"/>
    </row>
    <row r="661" spans="1:7" x14ac:dyDescent="0.2">
      <c r="A661" s="81">
        <v>655</v>
      </c>
      <c r="B661" s="82"/>
      <c r="C661" s="83"/>
      <c r="D661" s="87"/>
      <c r="E661" s="85"/>
      <c r="F661" s="85"/>
      <c r="G661" s="86"/>
    </row>
    <row r="662" spans="1:7" x14ac:dyDescent="0.2">
      <c r="A662" s="81">
        <v>656</v>
      </c>
      <c r="B662" s="82"/>
      <c r="C662" s="83"/>
      <c r="D662" s="87"/>
      <c r="E662" s="85"/>
      <c r="F662" s="85"/>
      <c r="G662" s="86"/>
    </row>
    <row r="663" spans="1:7" x14ac:dyDescent="0.2">
      <c r="A663" s="81">
        <v>657</v>
      </c>
      <c r="B663" s="82"/>
      <c r="C663" s="83"/>
      <c r="D663" s="87"/>
      <c r="E663" s="85"/>
      <c r="F663" s="85"/>
      <c r="G663" s="86"/>
    </row>
    <row r="664" spans="1:7" x14ac:dyDescent="0.2">
      <c r="A664" s="81">
        <v>658</v>
      </c>
      <c r="B664" s="82"/>
      <c r="C664" s="83"/>
      <c r="D664" s="87"/>
      <c r="E664" s="85"/>
      <c r="F664" s="85"/>
      <c r="G664" s="86"/>
    </row>
    <row r="665" spans="1:7" x14ac:dyDescent="0.2">
      <c r="A665" s="81">
        <v>659</v>
      </c>
      <c r="B665" s="82"/>
      <c r="C665" s="83"/>
      <c r="D665" s="87"/>
      <c r="E665" s="85"/>
      <c r="F665" s="85"/>
      <c r="G665" s="86"/>
    </row>
    <row r="666" spans="1:7" x14ac:dyDescent="0.2">
      <c r="A666" s="81">
        <v>660</v>
      </c>
      <c r="B666" s="82"/>
      <c r="C666" s="83"/>
      <c r="D666" s="87"/>
      <c r="E666" s="85"/>
      <c r="F666" s="85"/>
      <c r="G666" s="86"/>
    </row>
    <row r="667" spans="1:7" x14ac:dyDescent="0.2">
      <c r="A667" s="81">
        <v>661</v>
      </c>
      <c r="B667" s="82"/>
      <c r="C667" s="83"/>
      <c r="D667" s="87"/>
      <c r="E667" s="85"/>
      <c r="F667" s="85"/>
      <c r="G667" s="86"/>
    </row>
    <row r="668" spans="1:7" x14ac:dyDescent="0.2">
      <c r="A668" s="81">
        <v>662</v>
      </c>
      <c r="B668" s="82"/>
      <c r="C668" s="83"/>
      <c r="D668" s="87"/>
      <c r="E668" s="85"/>
      <c r="F668" s="85"/>
      <c r="G668" s="86"/>
    </row>
    <row r="669" spans="1:7" x14ac:dyDescent="0.2">
      <c r="A669" s="81">
        <v>663</v>
      </c>
      <c r="B669" s="82"/>
      <c r="C669" s="83"/>
      <c r="D669" s="87"/>
      <c r="E669" s="85"/>
      <c r="F669" s="85"/>
      <c r="G669" s="86"/>
    </row>
    <row r="670" spans="1:7" x14ac:dyDescent="0.2">
      <c r="A670" s="81">
        <v>664</v>
      </c>
      <c r="B670" s="82"/>
      <c r="C670" s="83"/>
      <c r="D670" s="87"/>
      <c r="E670" s="85"/>
      <c r="F670" s="85"/>
      <c r="G670" s="86"/>
    </row>
    <row r="671" spans="1:7" x14ac:dyDescent="0.2">
      <c r="A671" s="81">
        <v>665</v>
      </c>
      <c r="B671" s="82"/>
      <c r="C671" s="83"/>
      <c r="D671" s="87"/>
      <c r="E671" s="85"/>
      <c r="F671" s="85"/>
      <c r="G671" s="86"/>
    </row>
    <row r="672" spans="1:7" x14ac:dyDescent="0.2">
      <c r="A672" s="81">
        <v>666</v>
      </c>
      <c r="B672" s="82"/>
      <c r="C672" s="83"/>
      <c r="D672" s="87"/>
      <c r="E672" s="85"/>
      <c r="F672" s="85"/>
      <c r="G672" s="86"/>
    </row>
    <row r="673" spans="1:7" x14ac:dyDescent="0.2">
      <c r="A673" s="81">
        <v>667</v>
      </c>
      <c r="B673" s="82"/>
      <c r="C673" s="83"/>
      <c r="D673" s="87"/>
      <c r="E673" s="85"/>
      <c r="F673" s="85"/>
      <c r="G673" s="86"/>
    </row>
    <row r="674" spans="1:7" x14ac:dyDescent="0.2">
      <c r="A674" s="81">
        <v>668</v>
      </c>
      <c r="B674" s="82"/>
      <c r="C674" s="83"/>
      <c r="D674" s="87"/>
      <c r="E674" s="85"/>
      <c r="F674" s="85"/>
      <c r="G674" s="86"/>
    </row>
    <row r="675" spans="1:7" x14ac:dyDescent="0.2">
      <c r="A675" s="81">
        <v>669</v>
      </c>
      <c r="B675" s="82"/>
      <c r="C675" s="83"/>
      <c r="D675" s="87"/>
      <c r="E675" s="85"/>
      <c r="F675" s="85"/>
      <c r="G675" s="86"/>
    </row>
    <row r="676" spans="1:7" x14ac:dyDescent="0.2">
      <c r="A676" s="81">
        <v>670</v>
      </c>
      <c r="B676" s="82"/>
      <c r="C676" s="83"/>
      <c r="D676" s="87"/>
      <c r="E676" s="85"/>
      <c r="F676" s="85"/>
      <c r="G676" s="86"/>
    </row>
    <row r="677" spans="1:7" x14ac:dyDescent="0.2">
      <c r="A677" s="81">
        <v>671</v>
      </c>
      <c r="B677" s="82"/>
      <c r="C677" s="83"/>
      <c r="D677" s="87"/>
      <c r="E677" s="85"/>
      <c r="F677" s="85"/>
      <c r="G677" s="86"/>
    </row>
    <row r="678" spans="1:7" x14ac:dyDescent="0.2">
      <c r="A678" s="81">
        <v>672</v>
      </c>
      <c r="B678" s="82"/>
      <c r="C678" s="83"/>
      <c r="D678" s="87"/>
      <c r="E678" s="85"/>
      <c r="F678" s="85"/>
      <c r="G678" s="86"/>
    </row>
    <row r="679" spans="1:7" x14ac:dyDescent="0.2">
      <c r="A679" s="81">
        <v>673</v>
      </c>
      <c r="B679" s="82"/>
      <c r="C679" s="83"/>
      <c r="D679" s="87"/>
      <c r="E679" s="85"/>
      <c r="F679" s="85"/>
      <c r="G679" s="86"/>
    </row>
    <row r="680" spans="1:7" x14ac:dyDescent="0.2">
      <c r="A680" s="81">
        <v>674</v>
      </c>
      <c r="B680" s="82"/>
      <c r="C680" s="83"/>
      <c r="D680" s="87"/>
      <c r="E680" s="85"/>
      <c r="F680" s="85"/>
      <c r="G680" s="86"/>
    </row>
    <row r="681" spans="1:7" x14ac:dyDescent="0.2">
      <c r="A681" s="81">
        <v>675</v>
      </c>
      <c r="B681" s="82"/>
      <c r="C681" s="83"/>
      <c r="D681" s="87"/>
      <c r="E681" s="85"/>
      <c r="F681" s="85"/>
      <c r="G681" s="86"/>
    </row>
    <row r="682" spans="1:7" x14ac:dyDescent="0.2">
      <c r="A682" s="81">
        <v>676</v>
      </c>
      <c r="B682" s="82"/>
      <c r="C682" s="83"/>
      <c r="D682" s="87"/>
      <c r="E682" s="85"/>
      <c r="F682" s="85"/>
      <c r="G682" s="86"/>
    </row>
    <row r="683" spans="1:7" x14ac:dyDescent="0.2">
      <c r="A683" s="81">
        <v>677</v>
      </c>
      <c r="B683" s="82"/>
      <c r="C683" s="83"/>
      <c r="D683" s="87"/>
      <c r="E683" s="85"/>
      <c r="F683" s="85"/>
      <c r="G683" s="86"/>
    </row>
    <row r="684" spans="1:7" x14ac:dyDescent="0.2">
      <c r="A684" s="81">
        <v>678</v>
      </c>
      <c r="B684" s="82"/>
      <c r="C684" s="83"/>
      <c r="D684" s="87"/>
      <c r="E684" s="85"/>
      <c r="F684" s="85"/>
      <c r="G684" s="86"/>
    </row>
    <row r="685" spans="1:7" x14ac:dyDescent="0.2">
      <c r="A685" s="81">
        <v>679</v>
      </c>
      <c r="B685" s="82"/>
      <c r="C685" s="83"/>
      <c r="D685" s="87"/>
      <c r="E685" s="85"/>
      <c r="F685" s="85"/>
      <c r="G685" s="86"/>
    </row>
    <row r="686" spans="1:7" x14ac:dyDescent="0.2">
      <c r="A686" s="81">
        <v>680</v>
      </c>
      <c r="B686" s="82"/>
      <c r="C686" s="83"/>
      <c r="D686" s="87"/>
      <c r="E686" s="85"/>
      <c r="F686" s="85"/>
      <c r="G686" s="86"/>
    </row>
    <row r="687" spans="1:7" x14ac:dyDescent="0.2">
      <c r="A687" s="81">
        <v>681</v>
      </c>
      <c r="B687" s="82"/>
      <c r="C687" s="83"/>
      <c r="D687" s="87"/>
      <c r="E687" s="85"/>
      <c r="F687" s="85"/>
      <c r="G687" s="86"/>
    </row>
    <row r="688" spans="1:7" x14ac:dyDescent="0.2">
      <c r="A688" s="81">
        <v>682</v>
      </c>
      <c r="B688" s="82"/>
      <c r="C688" s="83"/>
      <c r="D688" s="87"/>
      <c r="E688" s="85"/>
      <c r="F688" s="85"/>
      <c r="G688" s="86"/>
    </row>
    <row r="689" spans="1:7" x14ac:dyDescent="0.2">
      <c r="A689" s="81">
        <v>683</v>
      </c>
      <c r="B689" s="82"/>
      <c r="C689" s="83"/>
      <c r="D689" s="87"/>
      <c r="E689" s="85"/>
      <c r="F689" s="85"/>
      <c r="G689" s="86"/>
    </row>
    <row r="690" spans="1:7" x14ac:dyDescent="0.2">
      <c r="A690" s="81">
        <v>684</v>
      </c>
      <c r="B690" s="82"/>
      <c r="C690" s="83"/>
      <c r="D690" s="87"/>
      <c r="E690" s="85"/>
      <c r="F690" s="85"/>
      <c r="G690" s="86"/>
    </row>
    <row r="691" spans="1:7" x14ac:dyDescent="0.2">
      <c r="A691" s="81">
        <v>685</v>
      </c>
      <c r="B691" s="82"/>
      <c r="C691" s="83"/>
      <c r="D691" s="87"/>
      <c r="E691" s="85"/>
      <c r="F691" s="85"/>
      <c r="G691" s="86"/>
    </row>
    <row r="692" spans="1:7" x14ac:dyDescent="0.2">
      <c r="A692" s="81">
        <v>686</v>
      </c>
      <c r="B692" s="82"/>
      <c r="C692" s="83"/>
      <c r="D692" s="87"/>
      <c r="E692" s="85"/>
      <c r="F692" s="85"/>
      <c r="G692" s="86"/>
    </row>
    <row r="693" spans="1:7" x14ac:dyDescent="0.2">
      <c r="A693" s="81">
        <v>687</v>
      </c>
      <c r="B693" s="82"/>
      <c r="C693" s="83"/>
      <c r="D693" s="87"/>
      <c r="E693" s="85"/>
      <c r="F693" s="85"/>
      <c r="G693" s="86"/>
    </row>
    <row r="694" spans="1:7" x14ac:dyDescent="0.2">
      <c r="A694" s="81">
        <v>688</v>
      </c>
      <c r="B694" s="82"/>
      <c r="C694" s="83"/>
      <c r="D694" s="87"/>
      <c r="E694" s="85"/>
      <c r="F694" s="85"/>
      <c r="G694" s="86"/>
    </row>
    <row r="695" spans="1:7" x14ac:dyDescent="0.2">
      <c r="A695" s="81">
        <v>689</v>
      </c>
      <c r="B695" s="82"/>
      <c r="C695" s="83"/>
      <c r="D695" s="87"/>
      <c r="E695" s="85"/>
      <c r="F695" s="85"/>
      <c r="G695" s="86"/>
    </row>
    <row r="696" spans="1:7" x14ac:dyDescent="0.2">
      <c r="A696" s="81">
        <v>690</v>
      </c>
      <c r="B696" s="82"/>
      <c r="C696" s="83"/>
      <c r="D696" s="87"/>
      <c r="E696" s="85"/>
      <c r="F696" s="85"/>
      <c r="G696" s="86"/>
    </row>
    <row r="697" spans="1:7" x14ac:dyDescent="0.2">
      <c r="A697" s="81">
        <v>691</v>
      </c>
      <c r="B697" s="82"/>
      <c r="C697" s="83"/>
      <c r="D697" s="87"/>
      <c r="E697" s="85"/>
      <c r="F697" s="85"/>
      <c r="G697" s="86"/>
    </row>
    <row r="698" spans="1:7" x14ac:dyDescent="0.2">
      <c r="A698" s="81">
        <v>692</v>
      </c>
      <c r="B698" s="82"/>
      <c r="C698" s="83"/>
      <c r="D698" s="87"/>
      <c r="E698" s="85"/>
      <c r="F698" s="85"/>
      <c r="G698" s="86"/>
    </row>
    <row r="699" spans="1:7" x14ac:dyDescent="0.2">
      <c r="A699" s="81">
        <v>693</v>
      </c>
      <c r="B699" s="82"/>
      <c r="C699" s="83"/>
      <c r="D699" s="87"/>
      <c r="E699" s="85"/>
      <c r="F699" s="85"/>
      <c r="G699" s="86"/>
    </row>
    <row r="700" spans="1:7" x14ac:dyDescent="0.2">
      <c r="A700" s="81">
        <v>694</v>
      </c>
      <c r="B700" s="82"/>
      <c r="C700" s="83"/>
      <c r="D700" s="87"/>
      <c r="E700" s="85"/>
      <c r="F700" s="85"/>
      <c r="G700" s="86"/>
    </row>
    <row r="701" spans="1:7" x14ac:dyDescent="0.2">
      <c r="A701" s="81">
        <v>695</v>
      </c>
      <c r="B701" s="82"/>
      <c r="C701" s="83"/>
      <c r="D701" s="87"/>
      <c r="E701" s="85"/>
      <c r="F701" s="85"/>
      <c r="G701" s="86"/>
    </row>
    <row r="702" spans="1:7" x14ac:dyDescent="0.2">
      <c r="A702" s="81">
        <v>696</v>
      </c>
      <c r="B702" s="82"/>
      <c r="C702" s="83"/>
      <c r="D702" s="87"/>
      <c r="E702" s="85"/>
      <c r="F702" s="85"/>
      <c r="G702" s="86"/>
    </row>
    <row r="703" spans="1:7" x14ac:dyDescent="0.2">
      <c r="A703" s="81">
        <v>697</v>
      </c>
      <c r="B703" s="82"/>
      <c r="C703" s="83"/>
      <c r="D703" s="87"/>
      <c r="E703" s="85"/>
      <c r="F703" s="85"/>
      <c r="G703" s="86"/>
    </row>
    <row r="704" spans="1:7" x14ac:dyDescent="0.2">
      <c r="A704" s="81">
        <v>698</v>
      </c>
      <c r="B704" s="82"/>
      <c r="C704" s="83"/>
      <c r="D704" s="87"/>
      <c r="E704" s="85"/>
      <c r="F704" s="85"/>
      <c r="G704" s="86"/>
    </row>
    <row r="705" spans="1:7" x14ac:dyDescent="0.2">
      <c r="A705" s="81">
        <v>699</v>
      </c>
      <c r="B705" s="82"/>
      <c r="C705" s="83"/>
      <c r="D705" s="87"/>
      <c r="E705" s="85"/>
      <c r="F705" s="85"/>
      <c r="G705" s="86"/>
    </row>
    <row r="706" spans="1:7" x14ac:dyDescent="0.2">
      <c r="A706" s="81">
        <v>700</v>
      </c>
      <c r="B706" s="82"/>
      <c r="C706" s="83"/>
      <c r="D706" s="87"/>
      <c r="E706" s="85"/>
      <c r="F706" s="85"/>
      <c r="G706" s="86"/>
    </row>
  </sheetData>
  <sheetProtection algorithmName="SHA-512" hashValue="GTgmxG9CH6j92DcGnvxQKe0b5MBJvY3os6hU8UqNxZIrgPR5qCX2cETQRvQ8AO5Syta7SDZBHYGOA+3xSOu84g==" saltValue="gIjJvS9qrfTpBN2YgqVM7A==" spinCount="100000" sheet="1" objects="1" scenarios="1" insertRows="0" autoFilter="0"/>
  <mergeCells count="2">
    <mergeCell ref="A2:G2"/>
    <mergeCell ref="D4:E4"/>
  </mergeCells>
  <dataValidations count="2">
    <dataValidation allowBlank="1" showInputMessage="1" showErrorMessage="1" prompt="zadajte IČO bez medzier" sqref="B7:B706"/>
    <dataValidation type="decimal" allowBlank="1" showInputMessage="1" showErrorMessage="1" sqref="F7:G706">
      <formula1>0</formula1>
      <formula2>10000000</formula2>
    </dataValidation>
  </dataValidations>
  <printOptions horizontalCentered="1"/>
  <pageMargins left="0.19685039370078741" right="0.19685039370078741" top="0.39370078740157483" bottom="0.39370078740157483" header="0.31496062992125984" footer="0.31496062992125984"/>
  <pageSetup paperSize="9" fitToHeight="13"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vt:i4>
      </vt:variant>
      <vt:variant>
        <vt:lpstr>Pomenované rozsahy</vt:lpstr>
      </vt:variant>
      <vt:variant>
        <vt:i4>2</vt:i4>
      </vt:variant>
    </vt:vector>
  </HeadingPairs>
  <TitlesOfParts>
    <vt:vector size="5" baseType="lpstr">
      <vt:lpstr>4.1_oblasť_3</vt:lpstr>
      <vt:lpstr>Nezamestanosť</vt:lpstr>
      <vt:lpstr>Zoznam_pozemkov</vt:lpstr>
      <vt:lpstr>MRR</vt:lpstr>
      <vt:lpstr>OSR</vt:lpstr>
    </vt:vector>
  </TitlesOfParts>
  <Company>PPA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Kužma Emil</dc:creator>
  <cp:lastModifiedBy>Kužma Emil</cp:lastModifiedBy>
  <cp:lastPrinted>2016-03-02T14:28:16Z</cp:lastPrinted>
  <dcterms:created xsi:type="dcterms:W3CDTF">2015-12-10T08:36:41Z</dcterms:created>
  <dcterms:modified xsi:type="dcterms:W3CDTF">2016-03-03T09:13:20Z</dcterms:modified>
</cp:coreProperties>
</file>