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Aktualizácie_2-2023\4.1\"/>
    </mc:Choice>
  </mc:AlternateContent>
  <xr:revisionPtr revIDLastSave="0" documentId="13_ncr:1_{257C3C97-62BD-489A-85AF-27E60CCE7906}" xr6:coauthVersionLast="47" xr6:coauthVersionMax="47" xr10:uidLastSave="{00000000-0000-0000-0000-000000000000}"/>
  <bookViews>
    <workbookView xWindow="-120" yWindow="-120" windowWidth="38640" windowHeight="21240" firstSheet="1" activeTab="1" xr2:uid="{00000000-000D-0000-FFFF-FFFF00000000}"/>
  </bookViews>
  <sheets>
    <sheet name="Hárok1" sheetId="16" state="hidden" r:id="rId1"/>
    <sheet name="rok 20XY-20XZ" sheetId="12" r:id="rId2"/>
    <sheet name="Intenzita pomoci" sheetId="2" r:id="rId3"/>
    <sheet name="Harmonogram" sheetId="13" r:id="rId4"/>
    <sheet name="Prehlad rozpočtových nákladov" sheetId="19" r:id="rId5"/>
    <sheet name="Objem vlastnej produkcie" sheetId="20" r:id="rId6"/>
  </sheets>
  <definedNames>
    <definedName name="_FilterDatabase" hidden="1">#REF!</definedName>
    <definedName name="eko">'rok 20XY-20XZ'!$Z$3:$Z$4</definedName>
    <definedName name="High_tech">'rok 20XY-20XZ'!$AH$23:$AH$31</definedName>
    <definedName name="intenzita_menej_rozvinuté_regióny">'Intenzita pomoci'!$R$20:$R$22</definedName>
    <definedName name="intenzita_ostatné_regióny">'Intenzita pomoci'!$S$20:$S$23</definedName>
    <definedName name="ŠRV">'rok 20XY-20XZ'!$AB$23:$AB$35</definedName>
    <definedName name="ŠRV_M">'rok 20XY-20XZ'!$AB$38:$AB$48</definedName>
    <definedName name="ŽV">'rok 20XY-20XZ'!$AB$51:$AB$60</definedName>
    <definedName name="ŽV_M">'rok 20XY-20XZ'!$AB$62:$AB$71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5" i="12" l="1" a="1"/>
  <c r="AC25" i="12" s="1"/>
  <c r="AC26" i="12" a="1"/>
  <c r="AC26" i="12" s="1"/>
  <c r="AC27" i="12" a="1"/>
  <c r="AC27" i="12" s="1"/>
  <c r="AC28" i="12" a="1"/>
  <c r="AC28" i="12" s="1"/>
  <c r="AC29" i="12" a="1"/>
  <c r="AC29" i="12" s="1"/>
  <c r="AC30" i="12" a="1"/>
  <c r="AC30" i="12" s="1"/>
  <c r="AC31" i="12" a="1"/>
  <c r="AC31" i="12" s="1"/>
  <c r="AC32" i="12" a="1"/>
  <c r="AC32" i="12" s="1"/>
  <c r="AC33" i="12" a="1"/>
  <c r="AC33" i="12" s="1"/>
  <c r="AC34" i="12" a="1"/>
  <c r="AC34" i="12" s="1"/>
  <c r="AC35" i="12" a="1"/>
  <c r="AC35" i="12" s="1"/>
  <c r="AC36" i="12" a="1"/>
  <c r="AC36" i="12"/>
  <c r="AC37" i="12" a="1"/>
  <c r="AC37" i="12" s="1"/>
  <c r="AC38" i="12" a="1"/>
  <c r="AC38" i="12" s="1"/>
  <c r="AC39" i="12" a="1"/>
  <c r="AC39" i="12" s="1"/>
  <c r="AC40" i="12" a="1"/>
  <c r="AC40" i="12" s="1"/>
  <c r="AC41" i="12" a="1"/>
  <c r="AC41" i="12" s="1"/>
  <c r="AC42" i="12" a="1"/>
  <c r="AC42" i="12" s="1"/>
  <c r="AC43" i="12" a="1"/>
  <c r="AC43" i="12" s="1"/>
  <c r="AC44" i="12" a="1"/>
  <c r="AC44" i="12" s="1"/>
  <c r="AC45" i="12" a="1"/>
  <c r="AC45" i="12" s="1"/>
  <c r="AC46" i="12" a="1"/>
  <c r="AC46" i="12" s="1"/>
  <c r="AC47" i="12" a="1"/>
  <c r="AC47" i="12" s="1"/>
  <c r="AC48" i="12" a="1"/>
  <c r="AC48" i="12" s="1"/>
  <c r="AC49" i="12" a="1"/>
  <c r="AC49" i="12" s="1"/>
  <c r="AC50" i="12" a="1"/>
  <c r="AC50" i="12" s="1"/>
  <c r="AC51" i="12" a="1"/>
  <c r="AC51" i="12" s="1"/>
  <c r="AC52" i="12" a="1"/>
  <c r="AC52" i="12" s="1"/>
  <c r="AC53" i="12" a="1"/>
  <c r="AC53" i="12" s="1"/>
  <c r="AC54" i="12" a="1"/>
  <c r="AC54" i="12" s="1"/>
  <c r="AC55" i="12" a="1"/>
  <c r="AC55" i="12" s="1"/>
  <c r="AC56" i="12" a="1"/>
  <c r="AC56" i="12" s="1"/>
  <c r="AC57" i="12" a="1"/>
  <c r="AC57" i="12" s="1"/>
  <c r="AC58" i="12" a="1"/>
  <c r="AC58" i="12" s="1"/>
  <c r="AC59" i="12" a="1"/>
  <c r="AC59" i="12" s="1"/>
  <c r="AC60" i="12" a="1"/>
  <c r="AC60" i="12" s="1"/>
  <c r="AC61" i="12" a="1"/>
  <c r="AC61" i="12" s="1"/>
  <c r="AC62" i="12" a="1"/>
  <c r="AC62" i="12" s="1"/>
  <c r="AC63" i="12" a="1"/>
  <c r="AC63" i="12" s="1"/>
  <c r="AC64" i="12" a="1"/>
  <c r="AC64" i="12" s="1"/>
  <c r="AC65" i="12" a="1"/>
  <c r="AC65" i="12" s="1"/>
  <c r="AC66" i="12" a="1"/>
  <c r="AC66" i="12" s="1"/>
  <c r="AC67" i="12" a="1"/>
  <c r="AC67" i="12" s="1"/>
  <c r="AC68" i="12" a="1"/>
  <c r="AC68" i="12" s="1"/>
  <c r="AC69" i="12" a="1"/>
  <c r="AC69" i="12" s="1"/>
  <c r="AC70" i="12" a="1"/>
  <c r="AC70" i="12" s="1"/>
  <c r="AC71" i="12" a="1"/>
  <c r="AC71" i="12" s="1"/>
  <c r="AC72" i="12" a="1"/>
  <c r="AC72" i="12" s="1"/>
  <c r="AC73" i="12" a="1"/>
  <c r="AC73" i="12" s="1"/>
  <c r="AC74" i="12" a="1"/>
  <c r="AC74" i="12" s="1"/>
  <c r="AC75" i="12" a="1"/>
  <c r="AC75" i="12" s="1"/>
  <c r="AC76" i="12" a="1"/>
  <c r="AC76" i="12" s="1"/>
  <c r="AC77" i="12" a="1"/>
  <c r="AC77" i="12" s="1"/>
  <c r="AC78" i="12" a="1"/>
  <c r="AC78" i="12" s="1"/>
  <c r="AC79" i="12" a="1"/>
  <c r="AC79" i="12" s="1"/>
  <c r="AC80" i="12" a="1"/>
  <c r="AC80" i="12"/>
  <c r="AC81" i="12" a="1"/>
  <c r="AC81" i="12" s="1"/>
  <c r="AC82" i="12" a="1"/>
  <c r="AC82" i="12" s="1"/>
  <c r="AC83" i="12" a="1"/>
  <c r="AC83" i="12" s="1"/>
  <c r="AC84" i="12" a="1"/>
  <c r="AC84" i="12"/>
  <c r="AC85" i="12" a="1"/>
  <c r="AC85" i="12" s="1"/>
  <c r="AC86" i="12" a="1"/>
  <c r="AC86" i="12" s="1"/>
  <c r="AC87" i="12" a="1"/>
  <c r="AC87" i="12" s="1"/>
  <c r="AC88" i="12" a="1"/>
  <c r="AC88" i="12" s="1"/>
  <c r="AC89" i="12" a="1"/>
  <c r="AC89" i="12" s="1"/>
  <c r="AC90" i="12" a="1"/>
  <c r="AC90" i="12" s="1"/>
  <c r="AC91" i="12" a="1"/>
  <c r="AC91" i="12" s="1"/>
  <c r="AC92" i="12" a="1"/>
  <c r="AC92" i="12" s="1"/>
  <c r="AC93" i="12" a="1"/>
  <c r="AC93" i="12" s="1"/>
  <c r="AC94" i="12" a="1"/>
  <c r="AC94" i="12" s="1"/>
  <c r="AC95" i="12" a="1"/>
  <c r="AC95" i="12" s="1"/>
  <c r="AC96" i="12" a="1"/>
  <c r="AC96" i="12" s="1"/>
  <c r="AC97" i="12" a="1"/>
  <c r="AC97" i="12" s="1"/>
  <c r="AC98" i="12" a="1"/>
  <c r="AC98" i="12" s="1"/>
  <c r="AC99" i="12" a="1"/>
  <c r="AC99" i="12" s="1"/>
  <c r="AC100" i="12" a="1"/>
  <c r="AC100" i="12" s="1"/>
  <c r="AC101" i="12" a="1"/>
  <c r="AC101" i="12" s="1"/>
  <c r="AC102" i="12" a="1"/>
  <c r="AC102" i="12" s="1"/>
  <c r="AC103" i="12" a="1"/>
  <c r="AC103" i="12" s="1"/>
  <c r="AC104" i="12" a="1"/>
  <c r="AC104" i="12" s="1"/>
  <c r="AC105" i="12" a="1"/>
  <c r="AC105" i="12" s="1"/>
  <c r="AC106" i="12" a="1"/>
  <c r="AC106" i="12" s="1"/>
  <c r="AC107" i="12" a="1"/>
  <c r="AC107" i="12" s="1"/>
  <c r="AC108" i="12" a="1"/>
  <c r="AC108" i="12" s="1"/>
  <c r="AC109" i="12" a="1"/>
  <c r="AC109" i="12" s="1"/>
  <c r="AC110" i="12" a="1"/>
  <c r="AC110" i="12" s="1"/>
  <c r="AC111" i="12" a="1"/>
  <c r="AC111" i="12" s="1"/>
  <c r="AC112" i="12" a="1"/>
  <c r="AC112" i="12"/>
  <c r="AC113" i="12" a="1"/>
  <c r="AC113" i="12" s="1"/>
  <c r="AC114" i="12" a="1"/>
  <c r="AC114" i="12" s="1"/>
  <c r="AC115" i="12" a="1"/>
  <c r="AC115" i="12" s="1"/>
  <c r="AC116" i="12" a="1"/>
  <c r="AC116" i="12" s="1"/>
  <c r="AC117" i="12" a="1"/>
  <c r="AC117" i="12" s="1"/>
  <c r="AC118" i="12" a="1"/>
  <c r="AC118" i="12" s="1"/>
  <c r="AC119" i="12" a="1"/>
  <c r="AC119" i="12" s="1"/>
  <c r="AC120" i="12" a="1"/>
  <c r="AC120" i="12" s="1"/>
  <c r="AC121" i="12" a="1"/>
  <c r="AC121" i="12" s="1"/>
  <c r="AC122" i="12" a="1"/>
  <c r="AC122" i="12" s="1"/>
  <c r="AC123" i="12" a="1"/>
  <c r="AC123" i="12" s="1"/>
  <c r="AC124" i="12" a="1"/>
  <c r="AC124" i="12" s="1"/>
  <c r="AC125" i="12" a="1"/>
  <c r="AC125" i="12" s="1"/>
  <c r="AC126" i="12" a="1"/>
  <c r="AC126" i="12" s="1"/>
  <c r="AC127" i="12" a="1"/>
  <c r="AC127" i="12" s="1"/>
  <c r="AC128" i="12" a="1"/>
  <c r="AC128" i="12" s="1"/>
  <c r="AC129" i="12" a="1"/>
  <c r="AC129" i="12" s="1"/>
  <c r="AC130" i="12" a="1"/>
  <c r="AC130" i="12" s="1"/>
  <c r="AC131" i="12" a="1"/>
  <c r="AC131" i="12" s="1"/>
  <c r="AC132" i="12" a="1"/>
  <c r="AC132" i="12" s="1"/>
  <c r="AC133" i="12" a="1"/>
  <c r="AC133" i="12" s="1"/>
  <c r="AC134" i="12" a="1"/>
  <c r="AC134" i="12" s="1"/>
  <c r="AC135" i="12" a="1"/>
  <c r="AC135" i="12" s="1"/>
  <c r="AC136" i="12" a="1"/>
  <c r="AC136" i="12" s="1"/>
  <c r="AC137" i="12" a="1"/>
  <c r="AC137" i="12" s="1"/>
  <c r="AC138" i="12" a="1"/>
  <c r="AC138" i="12" s="1"/>
  <c r="AC139" i="12" a="1"/>
  <c r="AC139" i="12" s="1"/>
  <c r="AC140" i="12" a="1"/>
  <c r="AC140" i="12" s="1"/>
  <c r="AC141" i="12" a="1"/>
  <c r="AC141" i="12" s="1"/>
  <c r="AC142" i="12" a="1"/>
  <c r="AC142" i="12" s="1"/>
  <c r="AC143" i="12" a="1"/>
  <c r="AC143" i="12" s="1"/>
  <c r="AC144" i="12" a="1"/>
  <c r="AC144" i="12" s="1"/>
  <c r="AC145" i="12" a="1"/>
  <c r="AC145" i="12" s="1"/>
  <c r="AC146" i="12" a="1"/>
  <c r="AC146" i="12" s="1"/>
  <c r="AC147" i="12" a="1"/>
  <c r="AC147" i="12" s="1"/>
  <c r="AC148" i="12" a="1"/>
  <c r="AC148" i="12" s="1"/>
  <c r="AC149" i="12" a="1"/>
  <c r="AC149" i="12" s="1"/>
  <c r="AC150" i="12" a="1"/>
  <c r="AC150" i="12" s="1"/>
  <c r="AC151" i="12" a="1"/>
  <c r="AC151" i="12" s="1"/>
  <c r="AC152" i="12" a="1"/>
  <c r="AC152" i="12" s="1"/>
  <c r="AC153" i="12" a="1"/>
  <c r="AC153" i="12" s="1"/>
  <c r="AC154" i="12" a="1"/>
  <c r="AC154" i="12" s="1"/>
  <c r="AC155" i="12" a="1"/>
  <c r="AC155" i="12" s="1"/>
  <c r="AC156" i="12" a="1"/>
  <c r="AC156" i="12" s="1"/>
  <c r="AC157" i="12" a="1"/>
  <c r="AC157" i="12" s="1"/>
  <c r="AC158" i="12" a="1"/>
  <c r="AC158" i="12" s="1"/>
  <c r="AC159" i="12" a="1"/>
  <c r="AC159" i="12" s="1"/>
  <c r="AC160" i="12" a="1"/>
  <c r="AC160" i="12" s="1"/>
  <c r="AC161" i="12" a="1"/>
  <c r="AC161" i="12" s="1"/>
  <c r="AC162" i="12" a="1"/>
  <c r="AC162" i="12" s="1"/>
  <c r="AC163" i="12" a="1"/>
  <c r="AC163" i="12" s="1"/>
  <c r="AC164" i="12" a="1"/>
  <c r="AC164" i="12" s="1"/>
  <c r="AC165" i="12" a="1"/>
  <c r="AC165" i="12" s="1"/>
  <c r="AC166" i="12" a="1"/>
  <c r="AC166" i="12" s="1"/>
  <c r="AC167" i="12" a="1"/>
  <c r="AC167" i="12" s="1"/>
  <c r="AC168" i="12" a="1"/>
  <c r="AC168" i="12"/>
  <c r="AC169" i="12" a="1"/>
  <c r="AC169" i="12" s="1"/>
  <c r="AC170" i="12" a="1"/>
  <c r="AC170" i="12" s="1"/>
  <c r="AC171" i="12" a="1"/>
  <c r="AC171" i="12" s="1"/>
  <c r="AC172" i="12" a="1"/>
  <c r="AC172" i="12" s="1"/>
  <c r="AC173" i="12" a="1"/>
  <c r="AC173" i="12" s="1"/>
  <c r="AC174" i="12" a="1"/>
  <c r="AC174" i="12" s="1"/>
  <c r="AC175" i="12" a="1"/>
  <c r="AC175" i="12" s="1"/>
  <c r="AC176" i="12" a="1"/>
  <c r="AC176" i="12" s="1"/>
  <c r="AC177" i="12" a="1"/>
  <c r="AC177" i="12" s="1"/>
  <c r="AC178" i="12" a="1"/>
  <c r="AC178" i="12" s="1"/>
  <c r="AC179" i="12" a="1"/>
  <c r="AC179" i="12" s="1"/>
  <c r="AC180" i="12" a="1"/>
  <c r="AC180" i="12" s="1"/>
  <c r="AC181" i="12" a="1"/>
  <c r="AC181" i="12" s="1"/>
  <c r="AC182" i="12" a="1"/>
  <c r="AC182" i="12" s="1"/>
  <c r="AC183" i="12" a="1"/>
  <c r="AC183" i="12" s="1"/>
  <c r="AC184" i="12" a="1"/>
  <c r="AC184" i="12" s="1"/>
  <c r="AC185" i="12" a="1"/>
  <c r="AC185" i="12" s="1"/>
  <c r="AC186" i="12" a="1"/>
  <c r="AC186" i="12" s="1"/>
  <c r="AC187" i="12" a="1"/>
  <c r="AC187" i="12" s="1"/>
  <c r="AC188" i="12" a="1"/>
  <c r="AC188" i="12" s="1"/>
  <c r="AC189" i="12" a="1"/>
  <c r="AC189" i="12" s="1"/>
  <c r="AC190" i="12" a="1"/>
  <c r="AC190" i="12" s="1"/>
  <c r="AC191" i="12" a="1"/>
  <c r="AC191" i="12" s="1"/>
  <c r="AC192" i="12" a="1"/>
  <c r="AC192" i="12" s="1"/>
  <c r="AC193" i="12" a="1"/>
  <c r="AC193" i="12" s="1"/>
  <c r="AC194" i="12" a="1"/>
  <c r="AC194" i="12" s="1"/>
  <c r="AC195" i="12" a="1"/>
  <c r="AC195" i="12" s="1"/>
  <c r="AC196" i="12" a="1"/>
  <c r="AC196" i="12" s="1"/>
  <c r="AC197" i="12" a="1"/>
  <c r="AC197" i="12" s="1"/>
  <c r="AC198" i="12" a="1"/>
  <c r="AC198" i="12" s="1"/>
  <c r="AC199" i="12" a="1"/>
  <c r="AC199" i="12" s="1"/>
  <c r="AC200" i="12" a="1"/>
  <c r="AC200" i="12" s="1"/>
  <c r="AC201" i="12" a="1"/>
  <c r="AC201" i="12" s="1"/>
  <c r="AC202" i="12" a="1"/>
  <c r="AC202" i="12" s="1"/>
  <c r="AC203" i="12" a="1"/>
  <c r="AC203" i="12" s="1"/>
  <c r="AC204" i="12" a="1"/>
  <c r="AC204" i="12" s="1"/>
  <c r="AC205" i="12" a="1"/>
  <c r="AC205" i="12" s="1"/>
  <c r="AC206" i="12" a="1"/>
  <c r="AC206" i="12" s="1"/>
  <c r="AC207" i="12" a="1"/>
  <c r="AC207" i="12" s="1"/>
  <c r="AC208" i="12" a="1"/>
  <c r="AC208" i="12"/>
  <c r="AC209" i="12" a="1"/>
  <c r="AC209" i="12" s="1"/>
  <c r="AC210" i="12" a="1"/>
  <c r="AC210" i="12" s="1"/>
  <c r="AC211" i="12" a="1"/>
  <c r="AC211" i="12" s="1"/>
  <c r="AC212" i="12" a="1"/>
  <c r="AC212" i="12"/>
  <c r="AC213" i="12" a="1"/>
  <c r="AC213" i="12" s="1"/>
  <c r="AC214" i="12" a="1"/>
  <c r="AC214" i="12" s="1"/>
  <c r="AC215" i="12" a="1"/>
  <c r="AC215" i="12" s="1"/>
  <c r="AC216" i="12" a="1"/>
  <c r="AC216" i="12"/>
  <c r="AC217" i="12" a="1"/>
  <c r="AC217" i="12" s="1"/>
  <c r="AC218" i="12" a="1"/>
  <c r="AC218" i="12" s="1"/>
  <c r="AC219" i="12" a="1"/>
  <c r="AC219" i="12" s="1"/>
  <c r="AC220" i="12" a="1"/>
  <c r="AC220" i="12" s="1"/>
  <c r="AC221" i="12" a="1"/>
  <c r="AC221" i="12" s="1"/>
  <c r="AC222" i="12" a="1"/>
  <c r="AC222" i="12" s="1"/>
  <c r="AC223" i="12" a="1"/>
  <c r="AC223" i="12" s="1"/>
  <c r="AC224" i="12" a="1"/>
  <c r="AC224" i="12" s="1"/>
  <c r="AC225" i="12" a="1"/>
  <c r="AC225" i="12" s="1"/>
  <c r="AC226" i="12" a="1"/>
  <c r="AC226" i="12" s="1"/>
  <c r="AI31" i="12"/>
  <c r="AI23" i="12"/>
  <c r="AE32" i="12"/>
  <c r="AE47" i="12"/>
  <c r="AE45" i="12"/>
  <c r="AE34" i="12"/>
  <c r="AE23" i="12"/>
  <c r="X25" i="12"/>
  <c r="X26" i="12"/>
  <c r="X27" i="12"/>
  <c r="X28" i="12"/>
  <c r="X29" i="12"/>
  <c r="X30" i="12"/>
  <c r="X31" i="12"/>
  <c r="X32" i="12"/>
  <c r="X33" i="12"/>
  <c r="X34" i="12"/>
  <c r="X35" i="12"/>
  <c r="X36" i="12"/>
  <c r="X37" i="12"/>
  <c r="X38" i="12"/>
  <c r="X39" i="12"/>
  <c r="X40" i="12"/>
  <c r="X41" i="12"/>
  <c r="X42" i="12"/>
  <c r="X43" i="12"/>
  <c r="X44" i="12"/>
  <c r="X45" i="12"/>
  <c r="X46" i="12"/>
  <c r="X47" i="12"/>
  <c r="X48" i="12"/>
  <c r="X49" i="12"/>
  <c r="X50" i="12"/>
  <c r="X51" i="12"/>
  <c r="X52" i="12"/>
  <c r="X53" i="12"/>
  <c r="X54" i="12"/>
  <c r="X55" i="12"/>
  <c r="X56" i="12"/>
  <c r="X57" i="12"/>
  <c r="X58" i="12"/>
  <c r="X59" i="12"/>
  <c r="X60" i="12"/>
  <c r="X61" i="12"/>
  <c r="X62" i="12"/>
  <c r="X63" i="12"/>
  <c r="X64" i="12"/>
  <c r="X65" i="12"/>
  <c r="X66" i="12"/>
  <c r="X67" i="12"/>
  <c r="X68" i="12"/>
  <c r="X69" i="12"/>
  <c r="X70" i="12"/>
  <c r="X71" i="12"/>
  <c r="X72" i="12"/>
  <c r="X73" i="12"/>
  <c r="X74" i="12"/>
  <c r="X75" i="12"/>
  <c r="X76" i="12"/>
  <c r="X77" i="12"/>
  <c r="X78" i="12"/>
  <c r="X79" i="12"/>
  <c r="X80" i="12"/>
  <c r="X81" i="12"/>
  <c r="X82" i="12"/>
  <c r="X83" i="12"/>
  <c r="X84" i="12"/>
  <c r="X85" i="12"/>
  <c r="X86" i="12"/>
  <c r="X87" i="12"/>
  <c r="X88" i="12"/>
  <c r="X89" i="12"/>
  <c r="X90" i="12"/>
  <c r="X91" i="12"/>
  <c r="X92" i="12"/>
  <c r="X93" i="12"/>
  <c r="X94" i="12"/>
  <c r="X95" i="12"/>
  <c r="X96" i="12"/>
  <c r="X97" i="12"/>
  <c r="X98" i="12"/>
  <c r="X99" i="12"/>
  <c r="X100" i="12"/>
  <c r="X101" i="12"/>
  <c r="X102" i="12"/>
  <c r="X103" i="12"/>
  <c r="X104" i="12"/>
  <c r="X105" i="12"/>
  <c r="X106" i="12"/>
  <c r="X107" i="12"/>
  <c r="X108" i="12"/>
  <c r="X109" i="12"/>
  <c r="X110" i="12"/>
  <c r="X111" i="12"/>
  <c r="X112" i="12"/>
  <c r="X113" i="12"/>
  <c r="X114" i="12"/>
  <c r="X115" i="12"/>
  <c r="X116" i="12"/>
  <c r="X117" i="12"/>
  <c r="X118" i="12"/>
  <c r="X119" i="12"/>
  <c r="X120" i="12"/>
  <c r="X121" i="12"/>
  <c r="X122" i="12"/>
  <c r="X123" i="12"/>
  <c r="X124" i="12"/>
  <c r="X125" i="12"/>
  <c r="X126" i="12"/>
  <c r="X127" i="12"/>
  <c r="X128" i="12"/>
  <c r="X129" i="12"/>
  <c r="X130" i="12"/>
  <c r="X131" i="12"/>
  <c r="X132" i="12"/>
  <c r="X133" i="12"/>
  <c r="X134" i="12"/>
  <c r="X135" i="12"/>
  <c r="X136" i="12"/>
  <c r="X137" i="12"/>
  <c r="X138" i="12"/>
  <c r="X139" i="12"/>
  <c r="X140" i="12"/>
  <c r="X141" i="12"/>
  <c r="X142" i="12"/>
  <c r="X143" i="12"/>
  <c r="X144" i="12"/>
  <c r="X145" i="12"/>
  <c r="X146" i="12"/>
  <c r="X147" i="12"/>
  <c r="X148" i="12"/>
  <c r="X149" i="12"/>
  <c r="X150" i="12"/>
  <c r="X151" i="12"/>
  <c r="X152" i="12"/>
  <c r="X153" i="12"/>
  <c r="X154" i="12"/>
  <c r="X155" i="12"/>
  <c r="X156" i="12"/>
  <c r="X157" i="12"/>
  <c r="X158" i="12"/>
  <c r="X159" i="12"/>
  <c r="X160" i="12"/>
  <c r="X161" i="12"/>
  <c r="X162" i="12"/>
  <c r="X163" i="12"/>
  <c r="X164" i="12"/>
  <c r="X165" i="12"/>
  <c r="X166" i="12"/>
  <c r="X167" i="12"/>
  <c r="X168" i="12"/>
  <c r="X169" i="12"/>
  <c r="X170" i="12"/>
  <c r="X171" i="12"/>
  <c r="X172" i="12"/>
  <c r="X173" i="12"/>
  <c r="X174" i="12"/>
  <c r="X175" i="12"/>
  <c r="X176" i="12"/>
  <c r="X177" i="12"/>
  <c r="X178" i="12"/>
  <c r="X179" i="12"/>
  <c r="X180" i="12"/>
  <c r="X181" i="12"/>
  <c r="X182" i="12"/>
  <c r="X183" i="12"/>
  <c r="X184" i="12"/>
  <c r="X185" i="12"/>
  <c r="X186" i="12"/>
  <c r="X187" i="12"/>
  <c r="X188" i="12"/>
  <c r="X189" i="12"/>
  <c r="X190" i="12"/>
  <c r="X191" i="12"/>
  <c r="X192" i="12"/>
  <c r="X193" i="12"/>
  <c r="X194" i="12"/>
  <c r="X195" i="12"/>
  <c r="X196" i="12"/>
  <c r="X197" i="12"/>
  <c r="X198" i="12"/>
  <c r="X199" i="12"/>
  <c r="X200" i="12"/>
  <c r="X201" i="12"/>
  <c r="X202" i="12"/>
  <c r="X203" i="12"/>
  <c r="X204" i="12"/>
  <c r="X205" i="12"/>
  <c r="X206" i="12"/>
  <c r="X207" i="12"/>
  <c r="X208" i="12"/>
  <c r="X209" i="12"/>
  <c r="X210" i="12"/>
  <c r="X211" i="12"/>
  <c r="X212" i="12"/>
  <c r="X213" i="12"/>
  <c r="X214" i="12"/>
  <c r="X215" i="12"/>
  <c r="X216" i="12"/>
  <c r="X217" i="12"/>
  <c r="X218" i="12"/>
  <c r="X219" i="12"/>
  <c r="X220" i="12"/>
  <c r="X221" i="12"/>
  <c r="X222" i="12"/>
  <c r="X223" i="12"/>
  <c r="X224" i="12"/>
  <c r="X225" i="12"/>
  <c r="X226" i="12"/>
  <c r="X24" i="12"/>
  <c r="Q4" i="12"/>
  <c r="AE24" i="12" l="1"/>
  <c r="T17" i="12" l="1"/>
  <c r="T18" i="12"/>
  <c r="T16" i="12" l="1"/>
  <c r="Z7" i="12" l="1"/>
  <c r="K24" i="12"/>
  <c r="AC24" i="12" l="1" a="1"/>
  <c r="AC24" i="12" s="1"/>
  <c r="AD24" i="12" s="1"/>
  <c r="AP24" i="12"/>
  <c r="Y24" i="12"/>
  <c r="Q5" i="12"/>
  <c r="AK24" i="12" l="1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24" i="12"/>
  <c r="AL20" i="12"/>
  <c r="AK20" i="12"/>
  <c r="AL19" i="12" l="1"/>
  <c r="AK25" i="12"/>
  <c r="AK26" i="12"/>
  <c r="AK27" i="12"/>
  <c r="AK28" i="12"/>
  <c r="AK29" i="12"/>
  <c r="AK30" i="12"/>
  <c r="AK31" i="12"/>
  <c r="AK32" i="12"/>
  <c r="AK33" i="12"/>
  <c r="AK34" i="12"/>
  <c r="AK35" i="12"/>
  <c r="AK36" i="12"/>
  <c r="AK37" i="12"/>
  <c r="AK38" i="12"/>
  <c r="AK39" i="12"/>
  <c r="AK40" i="12"/>
  <c r="AK41" i="12"/>
  <c r="AK42" i="12"/>
  <c r="AK43" i="12"/>
  <c r="AK44" i="12"/>
  <c r="AK45" i="12"/>
  <c r="AK46" i="12"/>
  <c r="AK47" i="12"/>
  <c r="AK48" i="12"/>
  <c r="AK49" i="12"/>
  <c r="AK50" i="12"/>
  <c r="AK51" i="12"/>
  <c r="AK52" i="12"/>
  <c r="AK53" i="12"/>
  <c r="AK54" i="12"/>
  <c r="AK55" i="12"/>
  <c r="AK56" i="12"/>
  <c r="AK57" i="12"/>
  <c r="AK58" i="12"/>
  <c r="AK59" i="12"/>
  <c r="AK60" i="12"/>
  <c r="AK61" i="12"/>
  <c r="AK62" i="12"/>
  <c r="AK63" i="12"/>
  <c r="AK64" i="12"/>
  <c r="AK65" i="12"/>
  <c r="AK66" i="12"/>
  <c r="AK67" i="12"/>
  <c r="AK68" i="12"/>
  <c r="AK69" i="12"/>
  <c r="AK70" i="12"/>
  <c r="AK71" i="12"/>
  <c r="AK72" i="12"/>
  <c r="AK73" i="12"/>
  <c r="AK74" i="12"/>
  <c r="AK75" i="12"/>
  <c r="AK76" i="12"/>
  <c r="AK77" i="12"/>
  <c r="AK78" i="12"/>
  <c r="AK79" i="12"/>
  <c r="AK80" i="12"/>
  <c r="AK81" i="12"/>
  <c r="AK82" i="12"/>
  <c r="AK83" i="12"/>
  <c r="AK84" i="12"/>
  <c r="AK85" i="12"/>
  <c r="AK86" i="12"/>
  <c r="AK87" i="12"/>
  <c r="AK88" i="12"/>
  <c r="AK89" i="12"/>
  <c r="AK90" i="12"/>
  <c r="AK91" i="12"/>
  <c r="AK92" i="12"/>
  <c r="AK93" i="12"/>
  <c r="AK94" i="12"/>
  <c r="AK95" i="12"/>
  <c r="AK96" i="12"/>
  <c r="AK97" i="12"/>
  <c r="AK98" i="12"/>
  <c r="AK99" i="12"/>
  <c r="AK100" i="12"/>
  <c r="AK101" i="12"/>
  <c r="AK102" i="12"/>
  <c r="AK103" i="12"/>
  <c r="AK104" i="12"/>
  <c r="AK105" i="12"/>
  <c r="AK106" i="12"/>
  <c r="AK107" i="12"/>
  <c r="AK108" i="12"/>
  <c r="AK109" i="12"/>
  <c r="AK110" i="12"/>
  <c r="AK111" i="12"/>
  <c r="AK112" i="12"/>
  <c r="AK113" i="12"/>
  <c r="AK114" i="12"/>
  <c r="AK115" i="12"/>
  <c r="AK116" i="12"/>
  <c r="AK117" i="12"/>
  <c r="AK118" i="12"/>
  <c r="AK119" i="12"/>
  <c r="AK120" i="12"/>
  <c r="AK121" i="12"/>
  <c r="AK122" i="12"/>
  <c r="AK123" i="12"/>
  <c r="AK124" i="12"/>
  <c r="AK125" i="12"/>
  <c r="AK126" i="12"/>
  <c r="AK127" i="12"/>
  <c r="AK128" i="12"/>
  <c r="AK129" i="12"/>
  <c r="AK130" i="12"/>
  <c r="AK131" i="12"/>
  <c r="AK132" i="12"/>
  <c r="AK133" i="12"/>
  <c r="AK134" i="12"/>
  <c r="AK135" i="12"/>
  <c r="AK136" i="12"/>
  <c r="AK137" i="12"/>
  <c r="AK138" i="12"/>
  <c r="AK139" i="12"/>
  <c r="AK140" i="12"/>
  <c r="AK141" i="12"/>
  <c r="AK142" i="12"/>
  <c r="AK143" i="12"/>
  <c r="AK144" i="12"/>
  <c r="AK145" i="12"/>
  <c r="AK146" i="12"/>
  <c r="AK147" i="12"/>
  <c r="AK148" i="12"/>
  <c r="AK149" i="12"/>
  <c r="AK150" i="12"/>
  <c r="AK151" i="12"/>
  <c r="AK152" i="12"/>
  <c r="AK153" i="12"/>
  <c r="AK154" i="12"/>
  <c r="AK155" i="12"/>
  <c r="AK156" i="12"/>
  <c r="AK157" i="12"/>
  <c r="AK158" i="12"/>
  <c r="AK159" i="12"/>
  <c r="AK160" i="12"/>
  <c r="AK161" i="12"/>
  <c r="AK162" i="12"/>
  <c r="AK163" i="12"/>
  <c r="AK164" i="12"/>
  <c r="AK165" i="12"/>
  <c r="AK166" i="12"/>
  <c r="AK167" i="12"/>
  <c r="AK168" i="12"/>
  <c r="AK169" i="12"/>
  <c r="AK170" i="12"/>
  <c r="AK171" i="12"/>
  <c r="AK172" i="12"/>
  <c r="AK173" i="12"/>
  <c r="AK174" i="12"/>
  <c r="AK175" i="12"/>
  <c r="AK176" i="12"/>
  <c r="AK177" i="12"/>
  <c r="AK178" i="12"/>
  <c r="AK179" i="12"/>
  <c r="AK180" i="12"/>
  <c r="AK181" i="12"/>
  <c r="AK182" i="12"/>
  <c r="AK183" i="12"/>
  <c r="AK184" i="12"/>
  <c r="AK185" i="12"/>
  <c r="AK186" i="12"/>
  <c r="AK187" i="12"/>
  <c r="AK188" i="12"/>
  <c r="AK189" i="12"/>
  <c r="AK190" i="12"/>
  <c r="AK191" i="12"/>
  <c r="AK192" i="12"/>
  <c r="AK193" i="12"/>
  <c r="AK194" i="12"/>
  <c r="AK195" i="12"/>
  <c r="AK196" i="12"/>
  <c r="AK197" i="12"/>
  <c r="AK198" i="12"/>
  <c r="AK199" i="12"/>
  <c r="AK200" i="12"/>
  <c r="AK201" i="12"/>
  <c r="AK202" i="12"/>
  <c r="AK203" i="12"/>
  <c r="AK204" i="12"/>
  <c r="AK205" i="12"/>
  <c r="AK206" i="12"/>
  <c r="AK207" i="12"/>
  <c r="AK208" i="12"/>
  <c r="AK209" i="12"/>
  <c r="AK210" i="12"/>
  <c r="AK211" i="12"/>
  <c r="AK212" i="12"/>
  <c r="AK213" i="12"/>
  <c r="AK214" i="12"/>
  <c r="AK215" i="12"/>
  <c r="AK216" i="12"/>
  <c r="AK217" i="12"/>
  <c r="AK218" i="12"/>
  <c r="AK219" i="12"/>
  <c r="AK220" i="12"/>
  <c r="AK221" i="12"/>
  <c r="AK222" i="12"/>
  <c r="AK223" i="12"/>
  <c r="AK224" i="12"/>
  <c r="AK225" i="12"/>
  <c r="AK226" i="12"/>
  <c r="F24" i="2"/>
  <c r="A8" i="2"/>
  <c r="C11" i="2" s="1"/>
  <c r="AL27" i="12" l="1"/>
  <c r="AL35" i="12"/>
  <c r="AL43" i="12"/>
  <c r="AL51" i="12"/>
  <c r="AL59" i="12"/>
  <c r="AL67" i="12"/>
  <c r="AL75" i="12"/>
  <c r="AL83" i="12"/>
  <c r="AL91" i="12"/>
  <c r="AL99" i="12"/>
  <c r="AL107" i="12"/>
  <c r="AL155" i="12"/>
  <c r="AL211" i="12"/>
  <c r="AL28" i="12"/>
  <c r="AL36" i="12"/>
  <c r="AL44" i="12"/>
  <c r="AL52" i="12"/>
  <c r="AL60" i="12"/>
  <c r="AL68" i="12"/>
  <c r="AL76" i="12"/>
  <c r="AL84" i="12"/>
  <c r="AL92" i="12"/>
  <c r="AL100" i="12"/>
  <c r="AL108" i="12"/>
  <c r="AL116" i="12"/>
  <c r="AL124" i="12"/>
  <c r="AL132" i="12"/>
  <c r="AL140" i="12"/>
  <c r="AL148" i="12"/>
  <c r="AL156" i="12"/>
  <c r="AL164" i="12"/>
  <c r="AL172" i="12"/>
  <c r="AL180" i="12"/>
  <c r="AL188" i="12"/>
  <c r="AL196" i="12"/>
  <c r="AL204" i="12"/>
  <c r="AL212" i="12"/>
  <c r="AL220" i="12"/>
  <c r="AL66" i="12"/>
  <c r="AL138" i="12"/>
  <c r="AL186" i="12"/>
  <c r="AL115" i="12"/>
  <c r="AL171" i="12"/>
  <c r="AL24" i="12"/>
  <c r="S24" i="12" s="1"/>
  <c r="AL29" i="12"/>
  <c r="AL37" i="12"/>
  <c r="AL45" i="12"/>
  <c r="AL53" i="12"/>
  <c r="AL61" i="12"/>
  <c r="AL69" i="12"/>
  <c r="AL77" i="12"/>
  <c r="AL85" i="12"/>
  <c r="AL93" i="12"/>
  <c r="AL101" i="12"/>
  <c r="AL109" i="12"/>
  <c r="AL117" i="12"/>
  <c r="AL125" i="12"/>
  <c r="AL133" i="12"/>
  <c r="AL141" i="12"/>
  <c r="AL149" i="12"/>
  <c r="AL157" i="12"/>
  <c r="AL165" i="12"/>
  <c r="AL173" i="12"/>
  <c r="AL181" i="12"/>
  <c r="AL189" i="12"/>
  <c r="AL197" i="12"/>
  <c r="AL205" i="12"/>
  <c r="AL213" i="12"/>
  <c r="AL221" i="12"/>
  <c r="AL26" i="12"/>
  <c r="AL122" i="12"/>
  <c r="AL194" i="12"/>
  <c r="AL163" i="12"/>
  <c r="AL219" i="12"/>
  <c r="AL30" i="12"/>
  <c r="AL38" i="12"/>
  <c r="AL46" i="12"/>
  <c r="AL54" i="12"/>
  <c r="AL62" i="12"/>
  <c r="AL70" i="12"/>
  <c r="AL78" i="12"/>
  <c r="AL86" i="12"/>
  <c r="AL94" i="12"/>
  <c r="AL102" i="12"/>
  <c r="AL110" i="12"/>
  <c r="AL118" i="12"/>
  <c r="AL126" i="12"/>
  <c r="AL134" i="12"/>
  <c r="AL142" i="12"/>
  <c r="AL150" i="12"/>
  <c r="AL158" i="12"/>
  <c r="AL166" i="12"/>
  <c r="AL174" i="12"/>
  <c r="AL182" i="12"/>
  <c r="AL190" i="12"/>
  <c r="AL198" i="12"/>
  <c r="AL206" i="12"/>
  <c r="AL214" i="12"/>
  <c r="AL222" i="12"/>
  <c r="AL39" i="12"/>
  <c r="AL47" i="12"/>
  <c r="AL55" i="12"/>
  <c r="AL71" i="12"/>
  <c r="AL87" i="12"/>
  <c r="AL103" i="12"/>
  <c r="AL111" i="12"/>
  <c r="AL127" i="12"/>
  <c r="AL143" i="12"/>
  <c r="AL151" i="12"/>
  <c r="AL167" i="12"/>
  <c r="AL183" i="12"/>
  <c r="AL199" i="12"/>
  <c r="AL215" i="12"/>
  <c r="AL223" i="12"/>
  <c r="AL160" i="12"/>
  <c r="AL184" i="12"/>
  <c r="AL208" i="12"/>
  <c r="AL50" i="12"/>
  <c r="AL82" i="12"/>
  <c r="AL114" i="12"/>
  <c r="AL162" i="12"/>
  <c r="AL226" i="12"/>
  <c r="AL147" i="12"/>
  <c r="AL195" i="12"/>
  <c r="AL31" i="12"/>
  <c r="AL63" i="12"/>
  <c r="AL79" i="12"/>
  <c r="AL95" i="12"/>
  <c r="AL119" i="12"/>
  <c r="AL135" i="12"/>
  <c r="AL159" i="12"/>
  <c r="AL175" i="12"/>
  <c r="AL191" i="12"/>
  <c r="AL207" i="12"/>
  <c r="AL152" i="12"/>
  <c r="AL176" i="12"/>
  <c r="AL200" i="12"/>
  <c r="AL224" i="12"/>
  <c r="AL34" i="12"/>
  <c r="AL74" i="12"/>
  <c r="AL106" i="12"/>
  <c r="AL154" i="12"/>
  <c r="AL202" i="12"/>
  <c r="AL139" i="12"/>
  <c r="AL187" i="12"/>
  <c r="AL32" i="12"/>
  <c r="AL40" i="12"/>
  <c r="AL48" i="12"/>
  <c r="AL56" i="12"/>
  <c r="AL64" i="12"/>
  <c r="AL72" i="12"/>
  <c r="AL80" i="12"/>
  <c r="AL88" i="12"/>
  <c r="AL96" i="12"/>
  <c r="AL104" i="12"/>
  <c r="AL112" i="12"/>
  <c r="AL120" i="12"/>
  <c r="AL128" i="12"/>
  <c r="AL136" i="12"/>
  <c r="AL144" i="12"/>
  <c r="AL168" i="12"/>
  <c r="AL192" i="12"/>
  <c r="AL216" i="12"/>
  <c r="AL58" i="12"/>
  <c r="AL98" i="12"/>
  <c r="AL146" i="12"/>
  <c r="AL178" i="12"/>
  <c r="AL210" i="12"/>
  <c r="AL123" i="12"/>
  <c r="AL179" i="12"/>
  <c r="AL25" i="12"/>
  <c r="AL33" i="12"/>
  <c r="AL41" i="12"/>
  <c r="AL49" i="12"/>
  <c r="AL57" i="12"/>
  <c r="AL65" i="12"/>
  <c r="AL73" i="12"/>
  <c r="AL81" i="12"/>
  <c r="AL89" i="12"/>
  <c r="AL97" i="12"/>
  <c r="AL105" i="12"/>
  <c r="AL113" i="12"/>
  <c r="AL121" i="12"/>
  <c r="AL129" i="12"/>
  <c r="AL137" i="12"/>
  <c r="AL145" i="12"/>
  <c r="AL153" i="12"/>
  <c r="AL161" i="12"/>
  <c r="AL169" i="12"/>
  <c r="AL177" i="12"/>
  <c r="AL185" i="12"/>
  <c r="AL193" i="12"/>
  <c r="AL201" i="12"/>
  <c r="AL209" i="12"/>
  <c r="AL217" i="12"/>
  <c r="AL225" i="12"/>
  <c r="AL42" i="12"/>
  <c r="AL90" i="12"/>
  <c r="AL130" i="12"/>
  <c r="AL170" i="12"/>
  <c r="AL218" i="12"/>
  <c r="AL131" i="12"/>
  <c r="AL203" i="12"/>
  <c r="C8" i="2"/>
  <c r="I8" i="2" s="1"/>
  <c r="C9" i="2"/>
  <c r="I9" i="2" s="1"/>
  <c r="B10" i="2"/>
  <c r="B11" i="2"/>
  <c r="L11" i="2" s="1"/>
  <c r="C10" i="2"/>
  <c r="Q11" i="2"/>
  <c r="AI34" i="12"/>
  <c r="AI35" i="12"/>
  <c r="AI36" i="12"/>
  <c r="AI32" i="12"/>
  <c r="AI24" i="12"/>
  <c r="AI25" i="12"/>
  <c r="AI26" i="12"/>
  <c r="AI27" i="12"/>
  <c r="AI28" i="12"/>
  <c r="AI29" i="12"/>
  <c r="L9" i="2" l="1"/>
  <c r="Q9" i="2"/>
  <c r="L8" i="2"/>
  <c r="Q10" i="2"/>
  <c r="P10" i="2"/>
  <c r="P11" i="2"/>
  <c r="I10" i="2"/>
  <c r="L10" i="2"/>
  <c r="I11" i="2"/>
  <c r="AE60" i="12" l="1"/>
  <c r="AE68" i="12"/>
  <c r="AE69" i="12"/>
  <c r="AE70" i="12"/>
  <c r="F59" i="20" l="1"/>
  <c r="E58" i="20"/>
  <c r="E57" i="20"/>
  <c r="E56" i="20"/>
  <c r="E55" i="20"/>
  <c r="E54" i="20"/>
  <c r="E53" i="20"/>
  <c r="E52" i="20"/>
  <c r="E51" i="20"/>
  <c r="E50" i="20"/>
  <c r="E49" i="20"/>
  <c r="E48" i="20"/>
  <c r="E47" i="20"/>
  <c r="E46" i="20"/>
  <c r="E45" i="20"/>
  <c r="E44" i="20"/>
  <c r="E43" i="20"/>
  <c r="E42" i="20"/>
  <c r="E41" i="20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D3" i="20"/>
  <c r="E59" i="20" l="1"/>
  <c r="AE67" i="12"/>
  <c r="AE66" i="12"/>
  <c r="AE64" i="12"/>
  <c r="AE62" i="12"/>
  <c r="AE59" i="12"/>
  <c r="AE58" i="12"/>
  <c r="AE57" i="12"/>
  <c r="AE55" i="12"/>
  <c r="AE54" i="12"/>
  <c r="AE52" i="12"/>
  <c r="AE48" i="12"/>
  <c r="AE46" i="12"/>
  <c r="AE44" i="12"/>
  <c r="AE43" i="12"/>
  <c r="AE42" i="12"/>
  <c r="AE41" i="12"/>
  <c r="AE40" i="12"/>
  <c r="AE38" i="12"/>
  <c r="AE26" i="12"/>
  <c r="AE27" i="12"/>
  <c r="AE28" i="12"/>
  <c r="AE29" i="12"/>
  <c r="AE30" i="12"/>
  <c r="AE31" i="12"/>
  <c r="M15" i="12" l="1"/>
  <c r="N15" i="12" s="1"/>
  <c r="O15" i="12" s="1"/>
  <c r="P15" i="12" s="1"/>
  <c r="R183" i="12" l="1"/>
  <c r="AA183" i="12" s="1"/>
  <c r="Q183" i="12"/>
  <c r="K183" i="12"/>
  <c r="R182" i="12"/>
  <c r="AA182" i="12" s="1"/>
  <c r="Q182" i="12"/>
  <c r="K182" i="12"/>
  <c r="R181" i="12"/>
  <c r="AA181" i="12" s="1"/>
  <c r="Q181" i="12"/>
  <c r="K181" i="12"/>
  <c r="R180" i="12"/>
  <c r="AA180" i="12" s="1"/>
  <c r="Q180" i="12"/>
  <c r="K180" i="12"/>
  <c r="R179" i="12"/>
  <c r="AA179" i="12" s="1"/>
  <c r="Q179" i="12"/>
  <c r="K179" i="12"/>
  <c r="R178" i="12"/>
  <c r="AA178" i="12" s="1"/>
  <c r="Q178" i="12"/>
  <c r="K178" i="12"/>
  <c r="R177" i="12"/>
  <c r="AA177" i="12" s="1"/>
  <c r="Q177" i="12"/>
  <c r="K177" i="12"/>
  <c r="R176" i="12"/>
  <c r="AA176" i="12" s="1"/>
  <c r="Q176" i="12"/>
  <c r="K176" i="12"/>
  <c r="R175" i="12"/>
  <c r="AA175" i="12" s="1"/>
  <c r="Q175" i="12"/>
  <c r="K175" i="12"/>
  <c r="R174" i="12"/>
  <c r="AA174" i="12" s="1"/>
  <c r="Q174" i="12"/>
  <c r="K174" i="12"/>
  <c r="R173" i="12"/>
  <c r="AA173" i="12" s="1"/>
  <c r="Q173" i="12"/>
  <c r="K173" i="12"/>
  <c r="R172" i="12"/>
  <c r="AA172" i="12" s="1"/>
  <c r="Q172" i="12"/>
  <c r="K172" i="12"/>
  <c r="R171" i="12"/>
  <c r="AA171" i="12" s="1"/>
  <c r="Q171" i="12"/>
  <c r="K171" i="12"/>
  <c r="R170" i="12"/>
  <c r="AA170" i="12" s="1"/>
  <c r="Q170" i="12"/>
  <c r="K170" i="12"/>
  <c r="R197" i="12"/>
  <c r="AA197" i="12" s="1"/>
  <c r="Q197" i="12"/>
  <c r="K197" i="12"/>
  <c r="R196" i="12"/>
  <c r="AA196" i="12" s="1"/>
  <c r="Q196" i="12"/>
  <c r="K196" i="12"/>
  <c r="R195" i="12"/>
  <c r="AA195" i="12" s="1"/>
  <c r="Q195" i="12"/>
  <c r="K195" i="12"/>
  <c r="R194" i="12"/>
  <c r="AA194" i="12" s="1"/>
  <c r="Q194" i="12"/>
  <c r="K194" i="12"/>
  <c r="R193" i="12"/>
  <c r="AA193" i="12" s="1"/>
  <c r="Q193" i="12"/>
  <c r="K193" i="12"/>
  <c r="R192" i="12"/>
  <c r="AA192" i="12" s="1"/>
  <c r="Q192" i="12"/>
  <c r="K192" i="12"/>
  <c r="R191" i="12"/>
  <c r="AA191" i="12" s="1"/>
  <c r="Q191" i="12"/>
  <c r="K191" i="12"/>
  <c r="R190" i="12"/>
  <c r="AA190" i="12" s="1"/>
  <c r="Q190" i="12"/>
  <c r="K190" i="12"/>
  <c r="R189" i="12"/>
  <c r="AA189" i="12" s="1"/>
  <c r="Q189" i="12"/>
  <c r="K189" i="12"/>
  <c r="R188" i="12"/>
  <c r="AA188" i="12" s="1"/>
  <c r="Q188" i="12"/>
  <c r="K188" i="12"/>
  <c r="R187" i="12"/>
  <c r="AA187" i="12" s="1"/>
  <c r="Q187" i="12"/>
  <c r="K187" i="12"/>
  <c r="R186" i="12"/>
  <c r="AA186" i="12" s="1"/>
  <c r="Q186" i="12"/>
  <c r="K186" i="12"/>
  <c r="R185" i="12"/>
  <c r="AA185" i="12" s="1"/>
  <c r="Q185" i="12"/>
  <c r="K185" i="12"/>
  <c r="R184" i="12"/>
  <c r="AA184" i="12" s="1"/>
  <c r="Q184" i="12"/>
  <c r="K184" i="12"/>
  <c r="R211" i="12"/>
  <c r="AA211" i="12" s="1"/>
  <c r="Q211" i="12"/>
  <c r="K211" i="12"/>
  <c r="R210" i="12"/>
  <c r="AA210" i="12" s="1"/>
  <c r="Q210" i="12"/>
  <c r="K210" i="12"/>
  <c r="R209" i="12"/>
  <c r="AA209" i="12" s="1"/>
  <c r="Q209" i="12"/>
  <c r="K209" i="12"/>
  <c r="R208" i="12"/>
  <c r="AA208" i="12" s="1"/>
  <c r="Q208" i="12"/>
  <c r="K208" i="12"/>
  <c r="R207" i="12"/>
  <c r="AA207" i="12" s="1"/>
  <c r="Q207" i="12"/>
  <c r="K207" i="12"/>
  <c r="AA206" i="12"/>
  <c r="R206" i="12"/>
  <c r="Q206" i="12"/>
  <c r="K206" i="12"/>
  <c r="R205" i="12"/>
  <c r="AA205" i="12" s="1"/>
  <c r="Q205" i="12"/>
  <c r="K205" i="12"/>
  <c r="R204" i="12"/>
  <c r="AA204" i="12" s="1"/>
  <c r="Q204" i="12"/>
  <c r="K204" i="12"/>
  <c r="R203" i="12"/>
  <c r="AA203" i="12" s="1"/>
  <c r="Q203" i="12"/>
  <c r="K203" i="12"/>
  <c r="R202" i="12"/>
  <c r="AA202" i="12" s="1"/>
  <c r="Q202" i="12"/>
  <c r="K202" i="12"/>
  <c r="AA201" i="12"/>
  <c r="R201" i="12"/>
  <c r="Q201" i="12"/>
  <c r="K201" i="12"/>
  <c r="R200" i="12"/>
  <c r="AA200" i="12" s="1"/>
  <c r="Q200" i="12"/>
  <c r="K200" i="12"/>
  <c r="R199" i="12"/>
  <c r="AA199" i="12" s="1"/>
  <c r="Q199" i="12"/>
  <c r="K199" i="12"/>
  <c r="R198" i="12"/>
  <c r="AA198" i="12" s="1"/>
  <c r="Q198" i="12"/>
  <c r="K198" i="12"/>
  <c r="R133" i="12"/>
  <c r="AA133" i="12" s="1"/>
  <c r="Q133" i="12"/>
  <c r="K133" i="12"/>
  <c r="R132" i="12"/>
  <c r="AA132" i="12" s="1"/>
  <c r="Q132" i="12"/>
  <c r="K132" i="12"/>
  <c r="R131" i="12"/>
  <c r="AA131" i="12" s="1"/>
  <c r="Q131" i="12"/>
  <c r="K131" i="12"/>
  <c r="R130" i="12"/>
  <c r="AA130" i="12" s="1"/>
  <c r="Q130" i="12"/>
  <c r="K130" i="12"/>
  <c r="R129" i="12"/>
  <c r="AA129" i="12" s="1"/>
  <c r="Q129" i="12"/>
  <c r="K129" i="12"/>
  <c r="R128" i="12"/>
  <c r="AA128" i="12" s="1"/>
  <c r="Q128" i="12"/>
  <c r="K128" i="12"/>
  <c r="R127" i="12"/>
  <c r="AA127" i="12" s="1"/>
  <c r="Q127" i="12"/>
  <c r="K127" i="12"/>
  <c r="R126" i="12"/>
  <c r="AA126" i="12" s="1"/>
  <c r="Q126" i="12"/>
  <c r="K126" i="12"/>
  <c r="R125" i="12"/>
  <c r="AA125" i="12" s="1"/>
  <c r="Q125" i="12"/>
  <c r="K125" i="12"/>
  <c r="R124" i="12"/>
  <c r="AA124" i="12" s="1"/>
  <c r="Q124" i="12"/>
  <c r="K124" i="12"/>
  <c r="R143" i="12"/>
  <c r="AA143" i="12" s="1"/>
  <c r="Q143" i="12"/>
  <c r="K143" i="12"/>
  <c r="R142" i="12"/>
  <c r="AA142" i="12" s="1"/>
  <c r="Q142" i="12"/>
  <c r="K142" i="12"/>
  <c r="R141" i="12"/>
  <c r="AA141" i="12" s="1"/>
  <c r="Q141" i="12"/>
  <c r="K141" i="12"/>
  <c r="R140" i="12"/>
  <c r="AA140" i="12" s="1"/>
  <c r="Q140" i="12"/>
  <c r="K140" i="12"/>
  <c r="R139" i="12"/>
  <c r="AA139" i="12" s="1"/>
  <c r="Q139" i="12"/>
  <c r="K139" i="12"/>
  <c r="R138" i="12"/>
  <c r="AA138" i="12" s="1"/>
  <c r="Q138" i="12"/>
  <c r="K138" i="12"/>
  <c r="R137" i="12"/>
  <c r="AA137" i="12" s="1"/>
  <c r="Q137" i="12"/>
  <c r="K137" i="12"/>
  <c r="R136" i="12"/>
  <c r="AA136" i="12" s="1"/>
  <c r="Q136" i="12"/>
  <c r="K136" i="12"/>
  <c r="R135" i="12"/>
  <c r="AA135" i="12" s="1"/>
  <c r="Q135" i="12"/>
  <c r="K135" i="12"/>
  <c r="R134" i="12"/>
  <c r="AA134" i="12" s="1"/>
  <c r="Q134" i="12"/>
  <c r="K134" i="12"/>
  <c r="R153" i="12"/>
  <c r="AA153" i="12" s="1"/>
  <c r="Q153" i="12"/>
  <c r="K153" i="12"/>
  <c r="R152" i="12"/>
  <c r="AA152" i="12" s="1"/>
  <c r="Q152" i="12"/>
  <c r="K152" i="12"/>
  <c r="R151" i="12"/>
  <c r="AA151" i="12" s="1"/>
  <c r="Q151" i="12"/>
  <c r="K151" i="12"/>
  <c r="R150" i="12"/>
  <c r="AA150" i="12" s="1"/>
  <c r="Q150" i="12"/>
  <c r="K150" i="12"/>
  <c r="R149" i="12"/>
  <c r="AA149" i="12" s="1"/>
  <c r="Q149" i="12"/>
  <c r="K149" i="12"/>
  <c r="R148" i="12"/>
  <c r="AA148" i="12" s="1"/>
  <c r="Q148" i="12"/>
  <c r="K148" i="12"/>
  <c r="R147" i="12"/>
  <c r="AA147" i="12" s="1"/>
  <c r="Q147" i="12"/>
  <c r="K147" i="12"/>
  <c r="R146" i="12"/>
  <c r="AA146" i="12" s="1"/>
  <c r="Q146" i="12"/>
  <c r="K146" i="12"/>
  <c r="R145" i="12"/>
  <c r="AA145" i="12" s="1"/>
  <c r="Q145" i="12"/>
  <c r="K145" i="12"/>
  <c r="R144" i="12"/>
  <c r="AA144" i="12" s="1"/>
  <c r="Q144" i="12"/>
  <c r="K144" i="12"/>
  <c r="R163" i="12"/>
  <c r="AA163" i="12" s="1"/>
  <c r="Q163" i="12"/>
  <c r="K163" i="12"/>
  <c r="R162" i="12"/>
  <c r="AA162" i="12" s="1"/>
  <c r="Q162" i="12"/>
  <c r="K162" i="12"/>
  <c r="R161" i="12"/>
  <c r="AA161" i="12" s="1"/>
  <c r="Q161" i="12"/>
  <c r="K161" i="12"/>
  <c r="R160" i="12"/>
  <c r="AA160" i="12" s="1"/>
  <c r="Q160" i="12"/>
  <c r="K160" i="12"/>
  <c r="R159" i="12"/>
  <c r="AA159" i="12" s="1"/>
  <c r="Q159" i="12"/>
  <c r="K159" i="12"/>
  <c r="R158" i="12"/>
  <c r="AA158" i="12" s="1"/>
  <c r="Q158" i="12"/>
  <c r="K158" i="12"/>
  <c r="R157" i="12"/>
  <c r="AA157" i="12" s="1"/>
  <c r="Q157" i="12"/>
  <c r="K157" i="12"/>
  <c r="R156" i="12"/>
  <c r="AA156" i="12" s="1"/>
  <c r="Q156" i="12"/>
  <c r="K156" i="12"/>
  <c r="R155" i="12"/>
  <c r="AA155" i="12" s="1"/>
  <c r="Q155" i="12"/>
  <c r="K155" i="12"/>
  <c r="R154" i="12"/>
  <c r="AA154" i="12" s="1"/>
  <c r="Q154" i="12"/>
  <c r="AM154" i="12" s="1"/>
  <c r="K154" i="12"/>
  <c r="R215" i="12"/>
  <c r="AA215" i="12" s="1"/>
  <c r="Q215" i="12"/>
  <c r="K215" i="12"/>
  <c r="R214" i="12"/>
  <c r="AA214" i="12" s="1"/>
  <c r="Q214" i="12"/>
  <c r="K214" i="12"/>
  <c r="R213" i="12"/>
  <c r="AA213" i="12" s="1"/>
  <c r="Q213" i="12"/>
  <c r="K213" i="12"/>
  <c r="R212" i="12"/>
  <c r="AA212" i="12" s="1"/>
  <c r="Q212" i="12"/>
  <c r="K212" i="12"/>
  <c r="R169" i="12"/>
  <c r="AA169" i="12" s="1"/>
  <c r="Q169" i="12"/>
  <c r="K169" i="12"/>
  <c r="R168" i="12"/>
  <c r="AA168" i="12" s="1"/>
  <c r="Q168" i="12"/>
  <c r="K168" i="12"/>
  <c r="R167" i="12"/>
  <c r="AA167" i="12" s="1"/>
  <c r="Q167" i="12"/>
  <c r="K167" i="12"/>
  <c r="R166" i="12"/>
  <c r="AA166" i="12" s="1"/>
  <c r="Q166" i="12"/>
  <c r="K166" i="12"/>
  <c r="R165" i="12"/>
  <c r="AA165" i="12" s="1"/>
  <c r="Q165" i="12"/>
  <c r="K165" i="12"/>
  <c r="R164" i="12"/>
  <c r="AA164" i="12" s="1"/>
  <c r="Q164" i="12"/>
  <c r="K164" i="12"/>
  <c r="V18" i="12"/>
  <c r="V17" i="12"/>
  <c r="V16" i="12"/>
  <c r="V20" i="12" s="1"/>
  <c r="Q19" i="12"/>
  <c r="L16" i="12"/>
  <c r="L20" i="12" s="1"/>
  <c r="P18" i="12"/>
  <c r="O18" i="12"/>
  <c r="N18" i="12"/>
  <c r="M18" i="12"/>
  <c r="L18" i="12"/>
  <c r="P17" i="12"/>
  <c r="O17" i="12"/>
  <c r="N17" i="12"/>
  <c r="M17" i="12"/>
  <c r="L17" i="12"/>
  <c r="AP125" i="12" l="1"/>
  <c r="S125" i="12"/>
  <c r="AO125" i="12"/>
  <c r="AJ140" i="12"/>
  <c r="Y125" i="12"/>
  <c r="W130" i="12"/>
  <c r="AM130" i="12"/>
  <c r="W184" i="12"/>
  <c r="AM184" i="12"/>
  <c r="W174" i="12"/>
  <c r="AM174" i="12"/>
  <c r="W168" i="12"/>
  <c r="AM168" i="12"/>
  <c r="W161" i="12"/>
  <c r="AM161" i="12"/>
  <c r="S144" i="12"/>
  <c r="AP144" i="12"/>
  <c r="AO144" i="12"/>
  <c r="AJ159" i="12"/>
  <c r="Y144" i="12"/>
  <c r="W149" i="12"/>
  <c r="AM149" i="12"/>
  <c r="S128" i="12"/>
  <c r="AP128" i="12"/>
  <c r="AO128" i="12"/>
  <c r="AJ143" i="12"/>
  <c r="Y128" i="12"/>
  <c r="AP200" i="12"/>
  <c r="S200" i="12"/>
  <c r="AO200" i="12"/>
  <c r="AJ215" i="12"/>
  <c r="Y200" i="12"/>
  <c r="W202" i="12"/>
  <c r="AM202" i="12"/>
  <c r="AP205" i="12"/>
  <c r="S205" i="12"/>
  <c r="AO205" i="12"/>
  <c r="AJ220" i="12"/>
  <c r="Y205" i="12"/>
  <c r="W207" i="12"/>
  <c r="AM207" i="12"/>
  <c r="AP210" i="12"/>
  <c r="S210" i="12"/>
  <c r="AO210" i="12"/>
  <c r="AJ225" i="12"/>
  <c r="Y210" i="12"/>
  <c r="W187" i="12"/>
  <c r="AM187" i="12"/>
  <c r="AP190" i="12"/>
  <c r="S190" i="12"/>
  <c r="AO190" i="12"/>
  <c r="AJ205" i="12"/>
  <c r="Y190" i="12"/>
  <c r="W195" i="12"/>
  <c r="AM195" i="12"/>
  <c r="AP170" i="12"/>
  <c r="S170" i="12"/>
  <c r="AO170" i="12"/>
  <c r="AJ185" i="12"/>
  <c r="Y170" i="12"/>
  <c r="S177" i="12"/>
  <c r="AP177" i="12"/>
  <c r="AO177" i="12"/>
  <c r="AJ192" i="12"/>
  <c r="Y177" i="12"/>
  <c r="AP166" i="12"/>
  <c r="S166" i="12"/>
  <c r="AO166" i="12"/>
  <c r="AJ181" i="12"/>
  <c r="Y166" i="12"/>
  <c r="W213" i="12"/>
  <c r="AM213" i="12"/>
  <c r="AP154" i="12"/>
  <c r="S154" i="12"/>
  <c r="AN154" i="12" s="1"/>
  <c r="AO154" i="12"/>
  <c r="AJ169" i="12"/>
  <c r="Y154" i="12"/>
  <c r="W156" i="12"/>
  <c r="AM156" i="12"/>
  <c r="AP159" i="12"/>
  <c r="S159" i="12"/>
  <c r="AO159" i="12"/>
  <c r="AJ174" i="12"/>
  <c r="Y159" i="12"/>
  <c r="W144" i="12"/>
  <c r="AM144" i="12"/>
  <c r="AP147" i="12"/>
  <c r="S147" i="12"/>
  <c r="AO147" i="12"/>
  <c r="AJ162" i="12"/>
  <c r="Y147" i="12"/>
  <c r="W152" i="12"/>
  <c r="AM152" i="12"/>
  <c r="AP135" i="12"/>
  <c r="S135" i="12"/>
  <c r="AO135" i="12"/>
  <c r="AJ150" i="12"/>
  <c r="Y135" i="12"/>
  <c r="W140" i="12"/>
  <c r="AM140" i="12"/>
  <c r="S143" i="12"/>
  <c r="AP143" i="12"/>
  <c r="AO143" i="12"/>
  <c r="AJ158" i="12"/>
  <c r="Y143" i="12"/>
  <c r="W128" i="12"/>
  <c r="AM128" i="12"/>
  <c r="AP131" i="12"/>
  <c r="S131" i="12"/>
  <c r="AO131" i="12"/>
  <c r="AJ146" i="12"/>
  <c r="Y131" i="12"/>
  <c r="W200" i="12"/>
  <c r="AM200" i="12"/>
  <c r="W205" i="12"/>
  <c r="AM205" i="12"/>
  <c r="AN205" i="12" s="1"/>
  <c r="W210" i="12"/>
  <c r="AM210" i="12"/>
  <c r="S185" i="12"/>
  <c r="AP185" i="12"/>
  <c r="AO185" i="12"/>
  <c r="AJ200" i="12"/>
  <c r="Y185" i="12"/>
  <c r="W190" i="12"/>
  <c r="AM190" i="12"/>
  <c r="S193" i="12"/>
  <c r="AP193" i="12"/>
  <c r="AO193" i="12"/>
  <c r="AJ208" i="12"/>
  <c r="Y193" i="12"/>
  <c r="W170" i="12"/>
  <c r="AM170" i="12"/>
  <c r="W177" i="12"/>
  <c r="AM177" i="12"/>
  <c r="AP182" i="12"/>
  <c r="S182" i="12"/>
  <c r="AO182" i="12"/>
  <c r="AJ197" i="12"/>
  <c r="Y182" i="12"/>
  <c r="W165" i="12"/>
  <c r="AM165" i="12"/>
  <c r="W142" i="12"/>
  <c r="AM142" i="12"/>
  <c r="AP138" i="12"/>
  <c r="S138" i="12"/>
  <c r="AO138" i="12"/>
  <c r="AJ153" i="12"/>
  <c r="Y138" i="12"/>
  <c r="AP126" i="12"/>
  <c r="S126" i="12"/>
  <c r="AO126" i="12"/>
  <c r="AJ141" i="12"/>
  <c r="Y126" i="12"/>
  <c r="W131" i="12"/>
  <c r="AM131" i="12"/>
  <c r="W185" i="12"/>
  <c r="AM185" i="12"/>
  <c r="S180" i="12"/>
  <c r="AP180" i="12"/>
  <c r="AO180" i="12"/>
  <c r="AJ195" i="12"/>
  <c r="Y180" i="12"/>
  <c r="W182" i="12"/>
  <c r="AM182" i="12"/>
  <c r="AP164" i="12"/>
  <c r="S164" i="12"/>
  <c r="AO164" i="12"/>
  <c r="AJ179" i="12"/>
  <c r="Y164" i="12"/>
  <c r="W169" i="12"/>
  <c r="AM169" i="12"/>
  <c r="AP214" i="12"/>
  <c r="S214" i="12"/>
  <c r="AO214" i="12"/>
  <c r="Y214" i="12"/>
  <c r="AP157" i="12"/>
  <c r="S157" i="12"/>
  <c r="AO157" i="12"/>
  <c r="AJ172" i="12"/>
  <c r="Y157" i="12"/>
  <c r="W162" i="12"/>
  <c r="AM162" i="12"/>
  <c r="S145" i="12"/>
  <c r="AP145" i="12"/>
  <c r="AO145" i="12"/>
  <c r="AJ160" i="12"/>
  <c r="Y145" i="12"/>
  <c r="W150" i="12"/>
  <c r="AM150" i="12"/>
  <c r="S153" i="12"/>
  <c r="AP153" i="12"/>
  <c r="AO153" i="12"/>
  <c r="AJ168" i="12"/>
  <c r="Y153" i="12"/>
  <c r="W138" i="12"/>
  <c r="AM138" i="12"/>
  <c r="AP141" i="12"/>
  <c r="S141" i="12"/>
  <c r="AO141" i="12"/>
  <c r="AJ156" i="12"/>
  <c r="Y141" i="12"/>
  <c r="W126" i="12"/>
  <c r="AM126" i="12"/>
  <c r="S129" i="12"/>
  <c r="AP129" i="12"/>
  <c r="AO129" i="12"/>
  <c r="AJ144" i="12"/>
  <c r="Y129" i="12"/>
  <c r="W198" i="12"/>
  <c r="AM198" i="12"/>
  <c r="S201" i="12"/>
  <c r="AP201" i="12"/>
  <c r="AO201" i="12"/>
  <c r="AJ216" i="12"/>
  <c r="Y201" i="12"/>
  <c r="W203" i="12"/>
  <c r="AM203" i="12"/>
  <c r="AP206" i="12"/>
  <c r="S206" i="12"/>
  <c r="AO206" i="12"/>
  <c r="AJ221" i="12"/>
  <c r="Y206" i="12"/>
  <c r="W208" i="12"/>
  <c r="AM208" i="12"/>
  <c r="AP211" i="12"/>
  <c r="S211" i="12"/>
  <c r="AO211" i="12"/>
  <c r="AJ226" i="12"/>
  <c r="Y211" i="12"/>
  <c r="W188" i="12"/>
  <c r="AM188" i="12"/>
  <c r="S191" i="12"/>
  <c r="AP191" i="12"/>
  <c r="AO191" i="12"/>
  <c r="AJ206" i="12"/>
  <c r="Y191" i="12"/>
  <c r="W196" i="12"/>
  <c r="AM196" i="12"/>
  <c r="AP171" i="12"/>
  <c r="S171" i="12"/>
  <c r="AO171" i="12"/>
  <c r="AJ186" i="12"/>
  <c r="Y171" i="12"/>
  <c r="W173" i="12"/>
  <c r="AM173" i="12"/>
  <c r="W175" i="12"/>
  <c r="AM175" i="12"/>
  <c r="AP178" i="12"/>
  <c r="S178" i="12"/>
  <c r="AO178" i="12"/>
  <c r="AJ193" i="12"/>
  <c r="Y178" i="12"/>
  <c r="W180" i="12"/>
  <c r="AM180" i="12"/>
  <c r="AN180" i="12" s="1"/>
  <c r="AP202" i="12"/>
  <c r="S202" i="12"/>
  <c r="AO202" i="12"/>
  <c r="AJ217" i="12"/>
  <c r="Y202" i="12"/>
  <c r="S207" i="12"/>
  <c r="AP207" i="12"/>
  <c r="AO207" i="12"/>
  <c r="AJ222" i="12"/>
  <c r="Y207" i="12"/>
  <c r="AP187" i="12"/>
  <c r="S187" i="12"/>
  <c r="AO187" i="12"/>
  <c r="AJ202" i="12"/>
  <c r="Y187" i="12"/>
  <c r="W192" i="12"/>
  <c r="AM192" i="12"/>
  <c r="AP195" i="12"/>
  <c r="S195" i="12"/>
  <c r="AO195" i="12"/>
  <c r="AJ210" i="12"/>
  <c r="Y195" i="12"/>
  <c r="W172" i="12"/>
  <c r="AM172" i="12"/>
  <c r="W179" i="12"/>
  <c r="AM179" i="12"/>
  <c r="S169" i="12"/>
  <c r="AP169" i="12"/>
  <c r="AO169" i="12"/>
  <c r="AJ184" i="12"/>
  <c r="Y169" i="12"/>
  <c r="AP162" i="12"/>
  <c r="S162" i="12"/>
  <c r="AO162" i="12"/>
  <c r="AJ177" i="12"/>
  <c r="Y162" i="12"/>
  <c r="W164" i="12"/>
  <c r="AM164" i="12"/>
  <c r="S167" i="12"/>
  <c r="AP167" i="12"/>
  <c r="AO167" i="12"/>
  <c r="AJ182" i="12"/>
  <c r="Y167" i="12"/>
  <c r="W214" i="12"/>
  <c r="AM214" i="12"/>
  <c r="W154" i="12"/>
  <c r="W157" i="12"/>
  <c r="AM157" i="12"/>
  <c r="AP160" i="12"/>
  <c r="S160" i="12"/>
  <c r="AO160" i="12"/>
  <c r="AJ175" i="12"/>
  <c r="Y160" i="12"/>
  <c r="W145" i="12"/>
  <c r="AM145" i="12"/>
  <c r="AP148" i="12"/>
  <c r="S148" i="12"/>
  <c r="AO148" i="12"/>
  <c r="AJ163" i="12"/>
  <c r="Y148" i="12"/>
  <c r="W153" i="12"/>
  <c r="AM153" i="12"/>
  <c r="AP136" i="12"/>
  <c r="S136" i="12"/>
  <c r="AO136" i="12"/>
  <c r="AJ151" i="12"/>
  <c r="Y136" i="12"/>
  <c r="W141" i="12"/>
  <c r="AM141" i="12"/>
  <c r="S124" i="12"/>
  <c r="AP124" i="12"/>
  <c r="AO124" i="12"/>
  <c r="AJ139" i="12"/>
  <c r="Y124" i="12"/>
  <c r="W129" i="12"/>
  <c r="AM129" i="12"/>
  <c r="AN129" i="12" s="1"/>
  <c r="AP132" i="12"/>
  <c r="S132" i="12"/>
  <c r="AO132" i="12"/>
  <c r="AJ147" i="12"/>
  <c r="Y132" i="12"/>
  <c r="W201" i="12"/>
  <c r="AM201" i="12"/>
  <c r="W206" i="12"/>
  <c r="AM206" i="12"/>
  <c r="W211" i="12"/>
  <c r="AM211" i="12"/>
  <c r="AP186" i="12"/>
  <c r="S186" i="12"/>
  <c r="AO186" i="12"/>
  <c r="AJ201" i="12"/>
  <c r="Y186" i="12"/>
  <c r="W191" i="12"/>
  <c r="AM191" i="12"/>
  <c r="AP194" i="12"/>
  <c r="S194" i="12"/>
  <c r="AO194" i="12"/>
  <c r="AJ209" i="12"/>
  <c r="Y194" i="12"/>
  <c r="W171" i="12"/>
  <c r="AM171" i="12"/>
  <c r="W178" i="12"/>
  <c r="AM178" i="12"/>
  <c r="AP183" i="12"/>
  <c r="S183" i="12"/>
  <c r="AO183" i="12"/>
  <c r="AJ198" i="12"/>
  <c r="Y183" i="12"/>
  <c r="W134" i="12"/>
  <c r="AM134" i="12"/>
  <c r="AP213" i="12"/>
  <c r="S213" i="12"/>
  <c r="AO213" i="12"/>
  <c r="Y213" i="12"/>
  <c r="S156" i="12"/>
  <c r="AP156" i="12"/>
  <c r="AO156" i="12"/>
  <c r="AJ171" i="12"/>
  <c r="Y156" i="12"/>
  <c r="W147" i="12"/>
  <c r="AM147" i="12"/>
  <c r="W143" i="12"/>
  <c r="AM143" i="12"/>
  <c r="AN143" i="12" s="1"/>
  <c r="AP203" i="12"/>
  <c r="S203" i="12"/>
  <c r="AO203" i="12"/>
  <c r="AJ218" i="12"/>
  <c r="Y203" i="12"/>
  <c r="S208" i="12"/>
  <c r="AP208" i="12"/>
  <c r="AO208" i="12"/>
  <c r="AJ223" i="12"/>
  <c r="Y208" i="12"/>
  <c r="AP188" i="12"/>
  <c r="S188" i="12"/>
  <c r="AO188" i="12"/>
  <c r="AJ203" i="12"/>
  <c r="Y188" i="12"/>
  <c r="W193" i="12"/>
  <c r="AM193" i="12"/>
  <c r="AP173" i="12"/>
  <c r="S173" i="12"/>
  <c r="AO173" i="12"/>
  <c r="AJ188" i="12"/>
  <c r="Y173" i="12"/>
  <c r="W167" i="12"/>
  <c r="AM167" i="12"/>
  <c r="AN167" i="12" s="1"/>
  <c r="S212" i="12"/>
  <c r="AP212" i="12"/>
  <c r="AO212" i="12"/>
  <c r="Y212" i="12"/>
  <c r="AP155" i="12"/>
  <c r="S155" i="12"/>
  <c r="AO155" i="12"/>
  <c r="AJ170" i="12"/>
  <c r="Y155" i="12"/>
  <c r="W160" i="12"/>
  <c r="AM160" i="12"/>
  <c r="AP163" i="12"/>
  <c r="S163" i="12"/>
  <c r="AO163" i="12"/>
  <c r="AJ178" i="12"/>
  <c r="Y163" i="12"/>
  <c r="W148" i="12"/>
  <c r="AM148" i="12"/>
  <c r="S151" i="12"/>
  <c r="AP151" i="12"/>
  <c r="AO151" i="12"/>
  <c r="AJ166" i="12"/>
  <c r="Y151" i="12"/>
  <c r="W136" i="12"/>
  <c r="AM136" i="12"/>
  <c r="AP139" i="12"/>
  <c r="S139" i="12"/>
  <c r="AO139" i="12"/>
  <c r="AJ154" i="12"/>
  <c r="Y139" i="12"/>
  <c r="W124" i="12"/>
  <c r="AM124" i="12"/>
  <c r="AN124" i="12" s="1"/>
  <c r="S127" i="12"/>
  <c r="AP127" i="12"/>
  <c r="AO127" i="12"/>
  <c r="AJ142" i="12"/>
  <c r="Y127" i="12"/>
  <c r="W132" i="12"/>
  <c r="AM132" i="12"/>
  <c r="S199" i="12"/>
  <c r="AP199" i="12"/>
  <c r="AO199" i="12"/>
  <c r="AJ214" i="12"/>
  <c r="Y199" i="12"/>
  <c r="AP204" i="12"/>
  <c r="S204" i="12"/>
  <c r="AO204" i="12"/>
  <c r="AJ219" i="12"/>
  <c r="Y204" i="12"/>
  <c r="S209" i="12"/>
  <c r="AP209" i="12"/>
  <c r="AO209" i="12"/>
  <c r="AJ224" i="12"/>
  <c r="Y209" i="12"/>
  <c r="W186" i="12"/>
  <c r="AM186" i="12"/>
  <c r="AP189" i="12"/>
  <c r="S189" i="12"/>
  <c r="AO189" i="12"/>
  <c r="AJ204" i="12"/>
  <c r="Y189" i="12"/>
  <c r="W194" i="12"/>
  <c r="AM194" i="12"/>
  <c r="AP197" i="12"/>
  <c r="S197" i="12"/>
  <c r="AO197" i="12"/>
  <c r="AJ212" i="12"/>
  <c r="Y197" i="12"/>
  <c r="S176" i="12"/>
  <c r="AP176" i="12"/>
  <c r="AO176" i="12"/>
  <c r="AJ191" i="12"/>
  <c r="Y176" i="12"/>
  <c r="AP181" i="12"/>
  <c r="S181" i="12"/>
  <c r="AO181" i="12"/>
  <c r="AJ196" i="12"/>
  <c r="Y181" i="12"/>
  <c r="W183" i="12"/>
  <c r="AM183" i="12"/>
  <c r="S168" i="12"/>
  <c r="AP168" i="12"/>
  <c r="AO168" i="12"/>
  <c r="AJ183" i="12"/>
  <c r="Y168" i="12"/>
  <c r="W215" i="12"/>
  <c r="AM215" i="12"/>
  <c r="W158" i="12"/>
  <c r="AM158" i="12"/>
  <c r="S161" i="12"/>
  <c r="AP161" i="12"/>
  <c r="AO161" i="12"/>
  <c r="AJ176" i="12"/>
  <c r="Y161" i="12"/>
  <c r="W146" i="12"/>
  <c r="AM146" i="12"/>
  <c r="AP149" i="12"/>
  <c r="S149" i="12"/>
  <c r="AO149" i="12"/>
  <c r="AJ164" i="12"/>
  <c r="Y149" i="12"/>
  <c r="S137" i="12"/>
  <c r="AP137" i="12"/>
  <c r="AO137" i="12"/>
  <c r="AJ152" i="12"/>
  <c r="Y137" i="12"/>
  <c r="AP133" i="12"/>
  <c r="S133" i="12"/>
  <c r="AO133" i="12"/>
  <c r="AJ148" i="12"/>
  <c r="Y133" i="12"/>
  <c r="S152" i="12"/>
  <c r="AP152" i="12"/>
  <c r="AO152" i="12"/>
  <c r="AJ167" i="12"/>
  <c r="Y152" i="12"/>
  <c r="W137" i="12"/>
  <c r="AM137" i="12"/>
  <c r="AN137" i="12" s="1"/>
  <c r="S140" i="12"/>
  <c r="AP140" i="12"/>
  <c r="AO140" i="12"/>
  <c r="AJ155" i="12"/>
  <c r="Y140" i="12"/>
  <c r="W125" i="12"/>
  <c r="AM125" i="12"/>
  <c r="W133" i="12"/>
  <c r="AM133" i="12"/>
  <c r="W166" i="12"/>
  <c r="AM166" i="12"/>
  <c r="W159" i="12"/>
  <c r="AM159" i="12"/>
  <c r="AP150" i="12"/>
  <c r="S150" i="12"/>
  <c r="AO150" i="12"/>
  <c r="AJ165" i="12"/>
  <c r="Y150" i="12"/>
  <c r="W135" i="12"/>
  <c r="AM135" i="12"/>
  <c r="AP198" i="12"/>
  <c r="S198" i="12"/>
  <c r="AO198" i="12"/>
  <c r="AJ213" i="12"/>
  <c r="Y198" i="12"/>
  <c r="S196" i="12"/>
  <c r="AP196" i="12"/>
  <c r="AO196" i="12"/>
  <c r="AJ211" i="12"/>
  <c r="Y196" i="12"/>
  <c r="S175" i="12"/>
  <c r="AP175" i="12"/>
  <c r="AO175" i="12"/>
  <c r="AJ190" i="12"/>
  <c r="Y175" i="12"/>
  <c r="AP165" i="12"/>
  <c r="S165" i="12"/>
  <c r="AO165" i="12"/>
  <c r="AJ180" i="12"/>
  <c r="Y165" i="12"/>
  <c r="W212" i="12"/>
  <c r="AM212" i="12"/>
  <c r="S215" i="12"/>
  <c r="AP215" i="12"/>
  <c r="AO215" i="12"/>
  <c r="Y215" i="12"/>
  <c r="W155" i="12"/>
  <c r="AM155" i="12"/>
  <c r="AN155" i="12" s="1"/>
  <c r="AP158" i="12"/>
  <c r="S158" i="12"/>
  <c r="AO158" i="12"/>
  <c r="AJ173" i="12"/>
  <c r="Y158" i="12"/>
  <c r="W163" i="12"/>
  <c r="AM163" i="12"/>
  <c r="AN163" i="12" s="1"/>
  <c r="AP146" i="12"/>
  <c r="S146" i="12"/>
  <c r="AO146" i="12"/>
  <c r="AJ161" i="12"/>
  <c r="Y146" i="12"/>
  <c r="W151" i="12"/>
  <c r="AM151" i="12"/>
  <c r="AN151" i="12" s="1"/>
  <c r="AP134" i="12"/>
  <c r="S134" i="12"/>
  <c r="AO134" i="12"/>
  <c r="AJ149" i="12"/>
  <c r="Y134" i="12"/>
  <c r="W139" i="12"/>
  <c r="AM139" i="12"/>
  <c r="AN139" i="12" s="1"/>
  <c r="AP142" i="12"/>
  <c r="S142" i="12"/>
  <c r="AO142" i="12"/>
  <c r="AJ157" i="12"/>
  <c r="Y142" i="12"/>
  <c r="W127" i="12"/>
  <c r="AM127" i="12"/>
  <c r="AP130" i="12"/>
  <c r="S130" i="12"/>
  <c r="AO130" i="12"/>
  <c r="AJ145" i="12"/>
  <c r="Y130" i="12"/>
  <c r="W199" i="12"/>
  <c r="AM199" i="12"/>
  <c r="W204" i="12"/>
  <c r="AM204" i="12"/>
  <c r="W209" i="12"/>
  <c r="AM209" i="12"/>
  <c r="AP184" i="12"/>
  <c r="S184" i="12"/>
  <c r="AO184" i="12"/>
  <c r="AJ199" i="12"/>
  <c r="Y184" i="12"/>
  <c r="W189" i="12"/>
  <c r="AM189" i="12"/>
  <c r="S192" i="12"/>
  <c r="AP192" i="12"/>
  <c r="AO192" i="12"/>
  <c r="AJ207" i="12"/>
  <c r="Y192" i="12"/>
  <c r="W197" i="12"/>
  <c r="AM197" i="12"/>
  <c r="S172" i="12"/>
  <c r="AP172" i="12"/>
  <c r="AO172" i="12"/>
  <c r="AJ187" i="12"/>
  <c r="Y172" i="12"/>
  <c r="AP174" i="12"/>
  <c r="S174" i="12"/>
  <c r="AO174" i="12"/>
  <c r="AJ189" i="12"/>
  <c r="Y174" i="12"/>
  <c r="W176" i="12"/>
  <c r="AM176" i="12"/>
  <c r="AP179" i="12"/>
  <c r="S179" i="12"/>
  <c r="AO179" i="12"/>
  <c r="AJ194" i="12"/>
  <c r="Y179" i="12"/>
  <c r="W181" i="12"/>
  <c r="AM181" i="12"/>
  <c r="AD212" i="12"/>
  <c r="AD163" i="12"/>
  <c r="AD139" i="12"/>
  <c r="AD178" i="12"/>
  <c r="AD165" i="12"/>
  <c r="AD215" i="12"/>
  <c r="AD158" i="12"/>
  <c r="AD146" i="12"/>
  <c r="AD134" i="12"/>
  <c r="AD142" i="12"/>
  <c r="AD132" i="12"/>
  <c r="AD202" i="12"/>
  <c r="AD190" i="12"/>
  <c r="AD195" i="12"/>
  <c r="AD180" i="12"/>
  <c r="AD182" i="12"/>
  <c r="AD155" i="12"/>
  <c r="AD151" i="12"/>
  <c r="AD127" i="12"/>
  <c r="AD200" i="12"/>
  <c r="AD204" i="12"/>
  <c r="AD208" i="12"/>
  <c r="AD210" i="12"/>
  <c r="AD187" i="12"/>
  <c r="AD168" i="12"/>
  <c r="AD161" i="12"/>
  <c r="AD149" i="12"/>
  <c r="AD137" i="12"/>
  <c r="AD125" i="12"/>
  <c r="AD130" i="12"/>
  <c r="AD185" i="12"/>
  <c r="AD193" i="12"/>
  <c r="AD170" i="12"/>
  <c r="AD176" i="12"/>
  <c r="AD213" i="12"/>
  <c r="AD156" i="12"/>
  <c r="AD144" i="12"/>
  <c r="AD152" i="12"/>
  <c r="AD140" i="12"/>
  <c r="AD128" i="12"/>
  <c r="AD209" i="12"/>
  <c r="AD211" i="12"/>
  <c r="AD188" i="12"/>
  <c r="AD172" i="12"/>
  <c r="AD174" i="12"/>
  <c r="AD166" i="12"/>
  <c r="AD159" i="12"/>
  <c r="AD135" i="12"/>
  <c r="AD143" i="12"/>
  <c r="AD133" i="12"/>
  <c r="AD199" i="12"/>
  <c r="AD201" i="12"/>
  <c r="AD203" i="12"/>
  <c r="AD205" i="12"/>
  <c r="AD207" i="12"/>
  <c r="AD191" i="12"/>
  <c r="AD196" i="12"/>
  <c r="AD179" i="12"/>
  <c r="AD154" i="12"/>
  <c r="AD147" i="12"/>
  <c r="AD169" i="12"/>
  <c r="AD162" i="12"/>
  <c r="AD150" i="12"/>
  <c r="AD138" i="12"/>
  <c r="AD126" i="12"/>
  <c r="AD186" i="12"/>
  <c r="AD177" i="12"/>
  <c r="AD181" i="12"/>
  <c r="AD183" i="12"/>
  <c r="AD164" i="12"/>
  <c r="AD214" i="12"/>
  <c r="AD157" i="12"/>
  <c r="AD145" i="12"/>
  <c r="AD153" i="12"/>
  <c r="AD141" i="12"/>
  <c r="AD129" i="12"/>
  <c r="AD131" i="12"/>
  <c r="AD189" i="12"/>
  <c r="AD194" i="12"/>
  <c r="AD171" i="12"/>
  <c r="AD167" i="12"/>
  <c r="AD160" i="12"/>
  <c r="AD148" i="12"/>
  <c r="AD136" i="12"/>
  <c r="AD124" i="12"/>
  <c r="AD198" i="12"/>
  <c r="AD206" i="12"/>
  <c r="AD184" i="12"/>
  <c r="AD192" i="12"/>
  <c r="AD197" i="12"/>
  <c r="AD173" i="12"/>
  <c r="AD175" i="12"/>
  <c r="D11" i="19"/>
  <c r="AN181" i="12" l="1"/>
  <c r="AN147" i="12"/>
  <c r="AN214" i="12"/>
  <c r="AN177" i="12"/>
  <c r="AN189" i="12"/>
  <c r="AN206" i="12"/>
  <c r="AN166" i="12"/>
  <c r="AN200" i="12"/>
  <c r="AN157" i="12"/>
  <c r="AN209" i="12"/>
  <c r="AN125" i="12"/>
  <c r="AN159" i="12"/>
  <c r="AN178" i="12"/>
  <c r="AN199" i="12"/>
  <c r="AN131" i="12"/>
  <c r="AN211" i="12"/>
  <c r="AN190" i="12"/>
  <c r="AN127" i="12"/>
  <c r="AN212" i="12"/>
  <c r="AN132" i="12"/>
  <c r="AN197" i="12"/>
  <c r="AN201" i="12"/>
  <c r="AN188" i="12"/>
  <c r="AN156" i="12"/>
  <c r="AN195" i="12"/>
  <c r="AN161" i="12"/>
  <c r="AN130" i="12"/>
  <c r="AN210" i="12"/>
  <c r="AN138" i="12"/>
  <c r="AN170" i="12"/>
  <c r="AN179" i="12"/>
  <c r="AN213" i="12"/>
  <c r="AN187" i="12"/>
  <c r="AN196" i="12"/>
  <c r="AN149" i="12"/>
  <c r="AN162" i="12"/>
  <c r="AN144" i="12"/>
  <c r="AN204" i="12"/>
  <c r="AN160" i="12"/>
  <c r="AN145" i="12"/>
  <c r="AN173" i="12"/>
  <c r="AN150" i="12"/>
  <c r="AN185" i="12"/>
  <c r="AN165" i="12"/>
  <c r="AN152" i="12"/>
  <c r="AN168" i="12"/>
  <c r="AN135" i="12"/>
  <c r="AN148" i="12"/>
  <c r="AN134" i="12"/>
  <c r="AN191" i="12"/>
  <c r="AN153" i="12"/>
  <c r="AN164" i="12"/>
  <c r="AN182" i="12"/>
  <c r="AN140" i="12"/>
  <c r="AN175" i="12"/>
  <c r="AN142" i="12"/>
  <c r="AN158" i="12"/>
  <c r="AN136" i="12"/>
  <c r="AN193" i="12"/>
  <c r="AN171" i="12"/>
  <c r="AN141" i="12"/>
  <c r="AN126" i="12"/>
  <c r="AN169" i="12"/>
  <c r="AN128" i="12"/>
  <c r="AN174" i="12"/>
  <c r="AN208" i="12"/>
  <c r="AN146" i="12"/>
  <c r="AN183" i="12"/>
  <c r="AN186" i="12"/>
  <c r="AN198" i="12"/>
  <c r="AN202" i="12"/>
  <c r="AN192" i="12"/>
  <c r="AN172" i="12"/>
  <c r="AN176" i="12"/>
  <c r="AN133" i="12"/>
  <c r="AN215" i="12"/>
  <c r="AN194" i="12"/>
  <c r="AN203" i="12"/>
  <c r="AN207" i="12"/>
  <c r="AN184" i="12"/>
  <c r="C5" i="13"/>
  <c r="B5" i="2"/>
  <c r="C4" i="13"/>
  <c r="B4" i="2"/>
  <c r="N10" i="13" l="1"/>
  <c r="M22" i="12" l="1"/>
  <c r="M14" i="12"/>
  <c r="N14" i="12" s="1"/>
  <c r="A9" i="13"/>
  <c r="N22" i="12" l="1"/>
  <c r="R25" i="12"/>
  <c r="AA25" i="12" s="1"/>
  <c r="R26" i="12"/>
  <c r="AA26" i="12" s="1"/>
  <c r="R27" i="12"/>
  <c r="AA27" i="12" s="1"/>
  <c r="R28" i="12"/>
  <c r="AA28" i="12" s="1"/>
  <c r="R29" i="12"/>
  <c r="AA29" i="12" s="1"/>
  <c r="R30" i="12"/>
  <c r="AA30" i="12" s="1"/>
  <c r="R31" i="12"/>
  <c r="AA31" i="12" s="1"/>
  <c r="R32" i="12"/>
  <c r="AA32" i="12" s="1"/>
  <c r="R33" i="12"/>
  <c r="AA33" i="12" s="1"/>
  <c r="R34" i="12"/>
  <c r="AA34" i="12" s="1"/>
  <c r="R35" i="12"/>
  <c r="AA35" i="12" s="1"/>
  <c r="R36" i="12"/>
  <c r="AA36" i="12" s="1"/>
  <c r="R37" i="12"/>
  <c r="AA37" i="12" s="1"/>
  <c r="R38" i="12"/>
  <c r="AA38" i="12" s="1"/>
  <c r="R39" i="12"/>
  <c r="AA39" i="12" s="1"/>
  <c r="R40" i="12"/>
  <c r="AA40" i="12" s="1"/>
  <c r="R41" i="12"/>
  <c r="AA41" i="12" s="1"/>
  <c r="R42" i="12"/>
  <c r="AA42" i="12" s="1"/>
  <c r="R43" i="12"/>
  <c r="AA43" i="12" s="1"/>
  <c r="R44" i="12"/>
  <c r="AA44" i="12" s="1"/>
  <c r="R45" i="12"/>
  <c r="AA45" i="12" s="1"/>
  <c r="R46" i="12"/>
  <c r="AA46" i="12" s="1"/>
  <c r="R47" i="12"/>
  <c r="AA47" i="12" s="1"/>
  <c r="R48" i="12"/>
  <c r="AA48" i="12" s="1"/>
  <c r="R49" i="12"/>
  <c r="AA49" i="12" s="1"/>
  <c r="R50" i="12"/>
  <c r="AA50" i="12" s="1"/>
  <c r="R51" i="12"/>
  <c r="AA51" i="12" s="1"/>
  <c r="R52" i="12"/>
  <c r="AA52" i="12" s="1"/>
  <c r="R53" i="12"/>
  <c r="AA53" i="12" s="1"/>
  <c r="R54" i="12"/>
  <c r="AA54" i="12" s="1"/>
  <c r="R55" i="12"/>
  <c r="AA55" i="12" s="1"/>
  <c r="R56" i="12"/>
  <c r="AA56" i="12" s="1"/>
  <c r="R57" i="12"/>
  <c r="AA57" i="12" s="1"/>
  <c r="R58" i="12"/>
  <c r="AA58" i="12" s="1"/>
  <c r="R59" i="12"/>
  <c r="AA59" i="12" s="1"/>
  <c r="R60" i="12"/>
  <c r="AA60" i="12" s="1"/>
  <c r="R61" i="12"/>
  <c r="AA61" i="12" s="1"/>
  <c r="R62" i="12"/>
  <c r="AA62" i="12" s="1"/>
  <c r="R63" i="12"/>
  <c r="AA63" i="12" s="1"/>
  <c r="R64" i="12"/>
  <c r="AA64" i="12" s="1"/>
  <c r="R65" i="12"/>
  <c r="AA65" i="12" s="1"/>
  <c r="R66" i="12"/>
  <c r="AA66" i="12" s="1"/>
  <c r="R67" i="12"/>
  <c r="AA67" i="12" s="1"/>
  <c r="R68" i="12"/>
  <c r="AA68" i="12" s="1"/>
  <c r="R69" i="12"/>
  <c r="AA69" i="12" s="1"/>
  <c r="R70" i="12"/>
  <c r="AA70" i="12" s="1"/>
  <c r="R71" i="12"/>
  <c r="AA71" i="12" s="1"/>
  <c r="R72" i="12"/>
  <c r="AA72" i="12" s="1"/>
  <c r="R73" i="12"/>
  <c r="AA73" i="12" s="1"/>
  <c r="R74" i="12"/>
  <c r="AA74" i="12" s="1"/>
  <c r="R75" i="12"/>
  <c r="AA75" i="12" s="1"/>
  <c r="R76" i="12"/>
  <c r="AA76" i="12" s="1"/>
  <c r="R77" i="12"/>
  <c r="AA77" i="12" s="1"/>
  <c r="R78" i="12"/>
  <c r="AA78" i="12" s="1"/>
  <c r="R79" i="12"/>
  <c r="AA79" i="12" s="1"/>
  <c r="R80" i="12"/>
  <c r="AA80" i="12" s="1"/>
  <c r="R81" i="12"/>
  <c r="AA81" i="12" s="1"/>
  <c r="R82" i="12"/>
  <c r="AA82" i="12" s="1"/>
  <c r="R83" i="12"/>
  <c r="AA83" i="12" s="1"/>
  <c r="R84" i="12"/>
  <c r="AA84" i="12" s="1"/>
  <c r="R85" i="12"/>
  <c r="AA85" i="12" s="1"/>
  <c r="R86" i="12"/>
  <c r="AA86" i="12" s="1"/>
  <c r="R87" i="12"/>
  <c r="AA87" i="12" s="1"/>
  <c r="R88" i="12"/>
  <c r="AA88" i="12" s="1"/>
  <c r="R89" i="12"/>
  <c r="AA89" i="12" s="1"/>
  <c r="R90" i="12"/>
  <c r="AA90" i="12" s="1"/>
  <c r="R91" i="12"/>
  <c r="AA91" i="12" s="1"/>
  <c r="R92" i="12"/>
  <c r="AA92" i="12" s="1"/>
  <c r="R93" i="12"/>
  <c r="AA93" i="12" s="1"/>
  <c r="R94" i="12"/>
  <c r="AA94" i="12" s="1"/>
  <c r="R95" i="12"/>
  <c r="AA95" i="12" s="1"/>
  <c r="R96" i="12"/>
  <c r="AA96" i="12" s="1"/>
  <c r="R97" i="12"/>
  <c r="AA97" i="12" s="1"/>
  <c r="R98" i="12"/>
  <c r="AA98" i="12" s="1"/>
  <c r="R99" i="12"/>
  <c r="AA99" i="12" s="1"/>
  <c r="R100" i="12"/>
  <c r="AA100" i="12" s="1"/>
  <c r="R101" i="12"/>
  <c r="AA101" i="12" s="1"/>
  <c r="R102" i="12"/>
  <c r="AA102" i="12" s="1"/>
  <c r="R103" i="12"/>
  <c r="AA103" i="12" s="1"/>
  <c r="R104" i="12"/>
  <c r="AA104" i="12" s="1"/>
  <c r="R105" i="12"/>
  <c r="AA105" i="12" s="1"/>
  <c r="R106" i="12"/>
  <c r="AA106" i="12" s="1"/>
  <c r="R107" i="12"/>
  <c r="AA107" i="12" s="1"/>
  <c r="R108" i="12"/>
  <c r="AA108" i="12" s="1"/>
  <c r="R109" i="12"/>
  <c r="AA109" i="12" s="1"/>
  <c r="R110" i="12"/>
  <c r="AA110" i="12" s="1"/>
  <c r="R111" i="12"/>
  <c r="AA111" i="12" s="1"/>
  <c r="R112" i="12"/>
  <c r="AA112" i="12" s="1"/>
  <c r="R113" i="12"/>
  <c r="AA113" i="12" s="1"/>
  <c r="R114" i="12"/>
  <c r="AA114" i="12" s="1"/>
  <c r="R115" i="12"/>
  <c r="AA115" i="12" s="1"/>
  <c r="R116" i="12"/>
  <c r="AA116" i="12" s="1"/>
  <c r="R117" i="12"/>
  <c r="AA117" i="12" s="1"/>
  <c r="R118" i="12"/>
  <c r="AA118" i="12" s="1"/>
  <c r="R119" i="12"/>
  <c r="AA119" i="12" s="1"/>
  <c r="R120" i="12"/>
  <c r="AA120" i="12" s="1"/>
  <c r="R121" i="12"/>
  <c r="AA121" i="12" s="1"/>
  <c r="R122" i="12"/>
  <c r="AA122" i="12" s="1"/>
  <c r="R123" i="12"/>
  <c r="AA123" i="12" s="1"/>
  <c r="R216" i="12"/>
  <c r="AA216" i="12" s="1"/>
  <c r="R217" i="12"/>
  <c r="AA217" i="12" s="1"/>
  <c r="R218" i="12"/>
  <c r="AA218" i="12" s="1"/>
  <c r="R219" i="12"/>
  <c r="AA219" i="12" s="1"/>
  <c r="R220" i="12"/>
  <c r="AA220" i="12" s="1"/>
  <c r="R221" i="12"/>
  <c r="AA221" i="12" s="1"/>
  <c r="R222" i="12"/>
  <c r="AA222" i="12" s="1"/>
  <c r="R223" i="12"/>
  <c r="AA223" i="12" s="1"/>
  <c r="R224" i="12"/>
  <c r="AA224" i="12" s="1"/>
  <c r="R225" i="12"/>
  <c r="AA225" i="12" s="1"/>
  <c r="R226" i="12"/>
  <c r="AA226" i="12" s="1"/>
  <c r="R24" i="12"/>
  <c r="AA24" i="12" s="1"/>
  <c r="Q25" i="12"/>
  <c r="AM25" i="12" s="1"/>
  <c r="Q26" i="12"/>
  <c r="AM26" i="12" s="1"/>
  <c r="Q27" i="12"/>
  <c r="AM27" i="12" s="1"/>
  <c r="Q28" i="12"/>
  <c r="AM28" i="12" s="1"/>
  <c r="Q29" i="12"/>
  <c r="AM29" i="12" s="1"/>
  <c r="Q30" i="12"/>
  <c r="AM30" i="12" s="1"/>
  <c r="Q31" i="12"/>
  <c r="AM31" i="12" s="1"/>
  <c r="Q32" i="12"/>
  <c r="AM32" i="12" s="1"/>
  <c r="Q33" i="12"/>
  <c r="AM33" i="12" s="1"/>
  <c r="Q34" i="12"/>
  <c r="AM34" i="12" s="1"/>
  <c r="Q35" i="12"/>
  <c r="AM35" i="12" s="1"/>
  <c r="Q36" i="12"/>
  <c r="AM36" i="12" s="1"/>
  <c r="Q37" i="12"/>
  <c r="AM37" i="12" s="1"/>
  <c r="Q38" i="12"/>
  <c r="AM38" i="12" s="1"/>
  <c r="Q39" i="12"/>
  <c r="AM39" i="12" s="1"/>
  <c r="Q40" i="12"/>
  <c r="AM40" i="12" s="1"/>
  <c r="Q41" i="12"/>
  <c r="AM41" i="12" s="1"/>
  <c r="Q42" i="12"/>
  <c r="AM42" i="12" s="1"/>
  <c r="Q43" i="12"/>
  <c r="AM43" i="12" s="1"/>
  <c r="Q44" i="12"/>
  <c r="AM44" i="12" s="1"/>
  <c r="Q45" i="12"/>
  <c r="AM45" i="12" s="1"/>
  <c r="Q46" i="12"/>
  <c r="AM46" i="12" s="1"/>
  <c r="Q47" i="12"/>
  <c r="AM47" i="12" s="1"/>
  <c r="Q48" i="12"/>
  <c r="AM48" i="12" s="1"/>
  <c r="Q49" i="12"/>
  <c r="AM49" i="12" s="1"/>
  <c r="Q50" i="12"/>
  <c r="AM50" i="12" s="1"/>
  <c r="Q51" i="12"/>
  <c r="AM51" i="12" s="1"/>
  <c r="Q52" i="12"/>
  <c r="AM52" i="12" s="1"/>
  <c r="Q53" i="12"/>
  <c r="AM53" i="12" s="1"/>
  <c r="Q54" i="12"/>
  <c r="AM54" i="12" s="1"/>
  <c r="Q55" i="12"/>
  <c r="AM55" i="12" s="1"/>
  <c r="Q56" i="12"/>
  <c r="AM56" i="12" s="1"/>
  <c r="Q57" i="12"/>
  <c r="AM57" i="12" s="1"/>
  <c r="Q58" i="12"/>
  <c r="AM58" i="12" s="1"/>
  <c r="Q59" i="12"/>
  <c r="AM59" i="12" s="1"/>
  <c r="Q60" i="12"/>
  <c r="AM60" i="12" s="1"/>
  <c r="Q61" i="12"/>
  <c r="AM61" i="12" s="1"/>
  <c r="Q62" i="12"/>
  <c r="AM62" i="12" s="1"/>
  <c r="Q63" i="12"/>
  <c r="AM63" i="12" s="1"/>
  <c r="Q64" i="12"/>
  <c r="AM64" i="12" s="1"/>
  <c r="Q65" i="12"/>
  <c r="AM65" i="12" s="1"/>
  <c r="Q66" i="12"/>
  <c r="AM66" i="12" s="1"/>
  <c r="Q67" i="12"/>
  <c r="AM67" i="12" s="1"/>
  <c r="Q68" i="12"/>
  <c r="AM68" i="12" s="1"/>
  <c r="Q69" i="12"/>
  <c r="AM69" i="12" s="1"/>
  <c r="Q70" i="12"/>
  <c r="AM70" i="12" s="1"/>
  <c r="Q71" i="12"/>
  <c r="AM71" i="12" s="1"/>
  <c r="Q72" i="12"/>
  <c r="AM72" i="12" s="1"/>
  <c r="Q73" i="12"/>
  <c r="AM73" i="12" s="1"/>
  <c r="Q74" i="12"/>
  <c r="AM74" i="12" s="1"/>
  <c r="Q75" i="12"/>
  <c r="AM75" i="12" s="1"/>
  <c r="Q76" i="12"/>
  <c r="AM76" i="12" s="1"/>
  <c r="Q77" i="12"/>
  <c r="AM77" i="12" s="1"/>
  <c r="Q78" i="12"/>
  <c r="AM78" i="12" s="1"/>
  <c r="Q79" i="12"/>
  <c r="AM79" i="12" s="1"/>
  <c r="Q80" i="12"/>
  <c r="AM80" i="12" s="1"/>
  <c r="Q81" i="12"/>
  <c r="AM81" i="12" s="1"/>
  <c r="Q82" i="12"/>
  <c r="AM82" i="12" s="1"/>
  <c r="Q83" i="12"/>
  <c r="AM83" i="12" s="1"/>
  <c r="Q84" i="12"/>
  <c r="AM84" i="12" s="1"/>
  <c r="Q85" i="12"/>
  <c r="AM85" i="12" s="1"/>
  <c r="Q86" i="12"/>
  <c r="AM86" i="12" s="1"/>
  <c r="Q87" i="12"/>
  <c r="AM87" i="12" s="1"/>
  <c r="Q88" i="12"/>
  <c r="AM88" i="12" s="1"/>
  <c r="Q89" i="12"/>
  <c r="AM89" i="12" s="1"/>
  <c r="Q90" i="12"/>
  <c r="AM90" i="12" s="1"/>
  <c r="Q91" i="12"/>
  <c r="AM91" i="12" s="1"/>
  <c r="Q92" i="12"/>
  <c r="AM92" i="12" s="1"/>
  <c r="Q93" i="12"/>
  <c r="AM93" i="12" s="1"/>
  <c r="Q94" i="12"/>
  <c r="AM94" i="12" s="1"/>
  <c r="Q95" i="12"/>
  <c r="AM95" i="12" s="1"/>
  <c r="Q96" i="12"/>
  <c r="AM96" i="12" s="1"/>
  <c r="Q97" i="12"/>
  <c r="AM97" i="12" s="1"/>
  <c r="Q98" i="12"/>
  <c r="AM98" i="12" s="1"/>
  <c r="Q99" i="12"/>
  <c r="AM99" i="12" s="1"/>
  <c r="Q100" i="12"/>
  <c r="AM100" i="12" s="1"/>
  <c r="Q101" i="12"/>
  <c r="AM101" i="12" s="1"/>
  <c r="Q102" i="12"/>
  <c r="AM102" i="12" s="1"/>
  <c r="Q103" i="12"/>
  <c r="AM103" i="12" s="1"/>
  <c r="Q104" i="12"/>
  <c r="AM104" i="12" s="1"/>
  <c r="Q105" i="12"/>
  <c r="AM105" i="12" s="1"/>
  <c r="Q106" i="12"/>
  <c r="AM106" i="12" s="1"/>
  <c r="Q107" i="12"/>
  <c r="AM107" i="12" s="1"/>
  <c r="Q108" i="12"/>
  <c r="AM108" i="12" s="1"/>
  <c r="Q109" i="12"/>
  <c r="AM109" i="12" s="1"/>
  <c r="Q110" i="12"/>
  <c r="AM110" i="12" s="1"/>
  <c r="Q111" i="12"/>
  <c r="AM111" i="12" s="1"/>
  <c r="Q112" i="12"/>
  <c r="AM112" i="12" s="1"/>
  <c r="Q113" i="12"/>
  <c r="AM113" i="12" s="1"/>
  <c r="Q114" i="12"/>
  <c r="AM114" i="12" s="1"/>
  <c r="Q115" i="12"/>
  <c r="AM115" i="12" s="1"/>
  <c r="Q116" i="12"/>
  <c r="AM116" i="12" s="1"/>
  <c r="Q117" i="12"/>
  <c r="AM117" i="12" s="1"/>
  <c r="Q118" i="12"/>
  <c r="AM118" i="12" s="1"/>
  <c r="Q119" i="12"/>
  <c r="AM119" i="12" s="1"/>
  <c r="Q120" i="12"/>
  <c r="AM120" i="12" s="1"/>
  <c r="Q121" i="12"/>
  <c r="AM121" i="12" s="1"/>
  <c r="Q122" i="12"/>
  <c r="AM122" i="12" s="1"/>
  <c r="Q123" i="12"/>
  <c r="AM123" i="12" s="1"/>
  <c r="Q216" i="12"/>
  <c r="AM216" i="12" s="1"/>
  <c r="Q217" i="12"/>
  <c r="AM217" i="12" s="1"/>
  <c r="Q218" i="12"/>
  <c r="AM218" i="12" s="1"/>
  <c r="Q219" i="12"/>
  <c r="AM219" i="12" s="1"/>
  <c r="Q220" i="12"/>
  <c r="AM220" i="12" s="1"/>
  <c r="Q221" i="12"/>
  <c r="AM221" i="12" s="1"/>
  <c r="Q222" i="12"/>
  <c r="AM222" i="12" s="1"/>
  <c r="Q223" i="12"/>
  <c r="AM223" i="12" s="1"/>
  <c r="Q224" i="12"/>
  <c r="AM224" i="12" s="1"/>
  <c r="Q225" i="12"/>
  <c r="AM225" i="12" s="1"/>
  <c r="Q226" i="12"/>
  <c r="AM226" i="12" s="1"/>
  <c r="Q24" i="12"/>
  <c r="L23" i="12"/>
  <c r="W24" i="12" l="1"/>
  <c r="AM24" i="12"/>
  <c r="B9" i="2"/>
  <c r="P9" i="2" s="1"/>
  <c r="B8" i="2"/>
  <c r="P8" i="2" s="1"/>
  <c r="Q17" i="12"/>
  <c r="Q18" i="12"/>
  <c r="Q16" i="12"/>
  <c r="AA23" i="12"/>
  <c r="A10" i="13"/>
  <c r="A12" i="2"/>
  <c r="M23" i="12"/>
  <c r="AE33" i="12" l="1"/>
  <c r="AE35" i="12"/>
  <c r="AI37" i="12"/>
  <c r="AE71" i="12"/>
  <c r="AE49" i="12"/>
  <c r="AI30" i="12"/>
  <c r="AE36" i="12"/>
  <c r="C13" i="2"/>
  <c r="C12" i="2"/>
  <c r="C15" i="2"/>
  <c r="B15" i="2"/>
  <c r="B14" i="2"/>
  <c r="C14" i="2"/>
  <c r="Q8" i="2"/>
  <c r="B13" i="2"/>
  <c r="B12" i="2"/>
  <c r="A16" i="2"/>
  <c r="Q20" i="12"/>
  <c r="A11" i="13"/>
  <c r="N23" i="12"/>
  <c r="O16" i="12"/>
  <c r="O20" i="12" s="1"/>
  <c r="P12" i="2" l="1"/>
  <c r="P13" i="2"/>
  <c r="I13" i="2"/>
  <c r="C17" i="2"/>
  <c r="C16" i="2"/>
  <c r="L12" i="2"/>
  <c r="I12" i="2"/>
  <c r="L13" i="2"/>
  <c r="P15" i="2"/>
  <c r="P14" i="2"/>
  <c r="L15" i="2"/>
  <c r="I15" i="2"/>
  <c r="L14" i="2"/>
  <c r="I14" i="2"/>
  <c r="Q12" i="2"/>
  <c r="Q13" i="2"/>
  <c r="Q14" i="2"/>
  <c r="B18" i="2"/>
  <c r="C19" i="2"/>
  <c r="C18" i="2"/>
  <c r="B19" i="2"/>
  <c r="Q15" i="2"/>
  <c r="B17" i="2"/>
  <c r="B16" i="2"/>
  <c r="O1" i="12"/>
  <c r="O14" i="12"/>
  <c r="A12" i="13"/>
  <c r="A20" i="2"/>
  <c r="O23" i="12"/>
  <c r="A10" i="16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115" i="12"/>
  <c r="K116" i="12"/>
  <c r="K117" i="12"/>
  <c r="K118" i="12"/>
  <c r="K119" i="12"/>
  <c r="K120" i="12"/>
  <c r="K121" i="12"/>
  <c r="K122" i="12"/>
  <c r="K123" i="12"/>
  <c r="K216" i="12"/>
  <c r="K217" i="12"/>
  <c r="K218" i="12"/>
  <c r="K219" i="12"/>
  <c r="K220" i="12"/>
  <c r="K221" i="12"/>
  <c r="K222" i="12"/>
  <c r="K223" i="12"/>
  <c r="K224" i="12"/>
  <c r="K225" i="12"/>
  <c r="K226" i="12"/>
  <c r="AP98" i="12" l="1"/>
  <c r="S98" i="12"/>
  <c r="AN98" i="12" s="1"/>
  <c r="AO98" i="12"/>
  <c r="AJ113" i="12"/>
  <c r="Y98" i="12"/>
  <c r="AP74" i="12"/>
  <c r="S74" i="12"/>
  <c r="AN74" i="12" s="1"/>
  <c r="AO74" i="12"/>
  <c r="AJ89" i="12"/>
  <c r="Y74" i="12"/>
  <c r="AP42" i="12"/>
  <c r="S42" i="12"/>
  <c r="AN42" i="12" s="1"/>
  <c r="AO42" i="12"/>
  <c r="AJ57" i="12"/>
  <c r="Y42" i="12"/>
  <c r="AP221" i="12"/>
  <c r="S221" i="12"/>
  <c r="AN221" i="12" s="1"/>
  <c r="AO221" i="12"/>
  <c r="Y221" i="12"/>
  <c r="S73" i="12"/>
  <c r="AN73" i="12" s="1"/>
  <c r="AP73" i="12"/>
  <c r="AO73" i="12"/>
  <c r="AJ88" i="12"/>
  <c r="Y73" i="12"/>
  <c r="AP220" i="12"/>
  <c r="S220" i="12"/>
  <c r="AN220" i="12" s="1"/>
  <c r="AO220" i="12"/>
  <c r="Y220" i="12"/>
  <c r="AP120" i="12"/>
  <c r="S120" i="12"/>
  <c r="AN120" i="12" s="1"/>
  <c r="AO120" i="12"/>
  <c r="AJ135" i="12"/>
  <c r="Y120" i="12"/>
  <c r="S112" i="12"/>
  <c r="AN112" i="12" s="1"/>
  <c r="AP112" i="12"/>
  <c r="AO112" i="12"/>
  <c r="AJ127" i="12"/>
  <c r="Y112" i="12"/>
  <c r="S104" i="12"/>
  <c r="AN104" i="12" s="1"/>
  <c r="AP104" i="12"/>
  <c r="AO104" i="12"/>
  <c r="AJ119" i="12"/>
  <c r="Y104" i="12"/>
  <c r="S96" i="12"/>
  <c r="AN96" i="12" s="1"/>
  <c r="AP96" i="12"/>
  <c r="AO96" i="12"/>
  <c r="AJ111" i="12"/>
  <c r="Y96" i="12"/>
  <c r="AP88" i="12"/>
  <c r="S88" i="12"/>
  <c r="AN88" i="12" s="1"/>
  <c r="AO88" i="12"/>
  <c r="AJ103" i="12"/>
  <c r="Y88" i="12"/>
  <c r="S80" i="12"/>
  <c r="AN80" i="12" s="1"/>
  <c r="AP80" i="12"/>
  <c r="AO80" i="12"/>
  <c r="AJ95" i="12"/>
  <c r="Y80" i="12"/>
  <c r="AP72" i="12"/>
  <c r="S72" i="12"/>
  <c r="AN72" i="12" s="1"/>
  <c r="AO72" i="12"/>
  <c r="AJ87" i="12"/>
  <c r="Y72" i="12"/>
  <c r="S64" i="12"/>
  <c r="AN64" i="12" s="1"/>
  <c r="AP64" i="12"/>
  <c r="AO64" i="12"/>
  <c r="AJ79" i="12"/>
  <c r="Y64" i="12"/>
  <c r="AP56" i="12"/>
  <c r="S56" i="12"/>
  <c r="AN56" i="12" s="1"/>
  <c r="AO56" i="12"/>
  <c r="AJ71" i="12"/>
  <c r="Y56" i="12"/>
  <c r="S48" i="12"/>
  <c r="AN48" i="12" s="1"/>
  <c r="AP48" i="12"/>
  <c r="AO48" i="12"/>
  <c r="AJ63" i="12"/>
  <c r="Y48" i="12"/>
  <c r="S40" i="12"/>
  <c r="AN40" i="12" s="1"/>
  <c r="AP40" i="12"/>
  <c r="AO40" i="12"/>
  <c r="AJ55" i="12"/>
  <c r="Y40" i="12"/>
  <c r="S32" i="12"/>
  <c r="AN32" i="12" s="1"/>
  <c r="AP32" i="12"/>
  <c r="AO32" i="12"/>
  <c r="AJ47" i="12"/>
  <c r="Y32" i="12"/>
  <c r="AP122" i="12"/>
  <c r="S122" i="12"/>
  <c r="AN122" i="12" s="1"/>
  <c r="AO122" i="12"/>
  <c r="AJ137" i="12"/>
  <c r="Y122" i="12"/>
  <c r="S97" i="12"/>
  <c r="AN97" i="12" s="1"/>
  <c r="AP97" i="12"/>
  <c r="AO97" i="12"/>
  <c r="AJ112" i="12"/>
  <c r="Y97" i="12"/>
  <c r="S57" i="12"/>
  <c r="AN57" i="12" s="1"/>
  <c r="AP57" i="12"/>
  <c r="AO57" i="12"/>
  <c r="AJ72" i="12"/>
  <c r="Y57" i="12"/>
  <c r="S111" i="12"/>
  <c r="AN111" i="12" s="1"/>
  <c r="AP111" i="12"/>
  <c r="AO111" i="12"/>
  <c r="AJ126" i="12"/>
  <c r="Y111" i="12"/>
  <c r="AP103" i="12"/>
  <c r="S103" i="12"/>
  <c r="AN103" i="12" s="1"/>
  <c r="AO103" i="12"/>
  <c r="AJ118" i="12"/>
  <c r="Y103" i="12"/>
  <c r="AP95" i="12"/>
  <c r="S95" i="12"/>
  <c r="AN95" i="12" s="1"/>
  <c r="AO95" i="12"/>
  <c r="AJ110" i="12"/>
  <c r="Y95" i="12"/>
  <c r="S87" i="12"/>
  <c r="AN87" i="12" s="1"/>
  <c r="AP87" i="12"/>
  <c r="AO87" i="12"/>
  <c r="AJ102" i="12"/>
  <c r="Y87" i="12"/>
  <c r="S79" i="12"/>
  <c r="AN79" i="12" s="1"/>
  <c r="AP79" i="12"/>
  <c r="AO79" i="12"/>
  <c r="AJ94" i="12"/>
  <c r="Y79" i="12"/>
  <c r="AP71" i="12"/>
  <c r="S71" i="12"/>
  <c r="AN71" i="12" s="1"/>
  <c r="AO71" i="12"/>
  <c r="AJ86" i="12"/>
  <c r="Y71" i="12"/>
  <c r="S63" i="12"/>
  <c r="AN63" i="12" s="1"/>
  <c r="AP63" i="12"/>
  <c r="AO63" i="12"/>
  <c r="AJ78" i="12"/>
  <c r="Y63" i="12"/>
  <c r="AP55" i="12"/>
  <c r="S55" i="12"/>
  <c r="AN55" i="12" s="1"/>
  <c r="AO55" i="12"/>
  <c r="AJ70" i="12"/>
  <c r="Y55" i="12"/>
  <c r="S47" i="12"/>
  <c r="AN47" i="12" s="1"/>
  <c r="AP47" i="12"/>
  <c r="AO47" i="12"/>
  <c r="AJ62" i="12"/>
  <c r="Y47" i="12"/>
  <c r="S39" i="12"/>
  <c r="AN39" i="12" s="1"/>
  <c r="AP39" i="12"/>
  <c r="AO39" i="12"/>
  <c r="AJ54" i="12"/>
  <c r="Y39" i="12"/>
  <c r="AP31" i="12"/>
  <c r="S31" i="12"/>
  <c r="AN31" i="12" s="1"/>
  <c r="AO31" i="12"/>
  <c r="AJ46" i="12"/>
  <c r="Y31" i="12"/>
  <c r="AP222" i="12"/>
  <c r="S222" i="12"/>
  <c r="AN222" i="12" s="1"/>
  <c r="AO222" i="12"/>
  <c r="Y222" i="12"/>
  <c r="AP66" i="12"/>
  <c r="S66" i="12"/>
  <c r="AN66" i="12" s="1"/>
  <c r="AO66" i="12"/>
  <c r="AJ81" i="12"/>
  <c r="Y66" i="12"/>
  <c r="S105" i="12"/>
  <c r="AN105" i="12" s="1"/>
  <c r="AP105" i="12"/>
  <c r="AO105" i="12"/>
  <c r="AJ120" i="12"/>
  <c r="Y105" i="12"/>
  <c r="S65" i="12"/>
  <c r="AN65" i="12" s="1"/>
  <c r="AP65" i="12"/>
  <c r="AO65" i="12"/>
  <c r="AJ80" i="12"/>
  <c r="Y65" i="12"/>
  <c r="S41" i="12"/>
  <c r="AN41" i="12" s="1"/>
  <c r="AP41" i="12"/>
  <c r="AO41" i="12"/>
  <c r="AJ56" i="12"/>
  <c r="Y41" i="12"/>
  <c r="AP226" i="12"/>
  <c r="S226" i="12"/>
  <c r="AN226" i="12" s="1"/>
  <c r="AO226" i="12"/>
  <c r="Y226" i="12"/>
  <c r="AP118" i="12"/>
  <c r="S118" i="12"/>
  <c r="AN118" i="12" s="1"/>
  <c r="AO118" i="12"/>
  <c r="AJ133" i="12"/>
  <c r="Y118" i="12"/>
  <c r="AP110" i="12"/>
  <c r="S110" i="12"/>
  <c r="AN110" i="12" s="1"/>
  <c r="AO110" i="12"/>
  <c r="AJ125" i="12"/>
  <c r="Y110" i="12"/>
  <c r="AP102" i="12"/>
  <c r="S102" i="12"/>
  <c r="AN102" i="12" s="1"/>
  <c r="AO102" i="12"/>
  <c r="AJ117" i="12"/>
  <c r="Y102" i="12"/>
  <c r="AP94" i="12"/>
  <c r="S94" i="12"/>
  <c r="AN94" i="12" s="1"/>
  <c r="AO94" i="12"/>
  <c r="AJ109" i="12"/>
  <c r="Y94" i="12"/>
  <c r="AP86" i="12"/>
  <c r="S86" i="12"/>
  <c r="AN86" i="12" s="1"/>
  <c r="AO86" i="12"/>
  <c r="AJ101" i="12"/>
  <c r="Y86" i="12"/>
  <c r="AP78" i="12"/>
  <c r="S78" i="12"/>
  <c r="AN78" i="12" s="1"/>
  <c r="AO78" i="12"/>
  <c r="AJ93" i="12"/>
  <c r="Y78" i="12"/>
  <c r="AP70" i="12"/>
  <c r="S70" i="12"/>
  <c r="AN70" i="12" s="1"/>
  <c r="AO70" i="12"/>
  <c r="AJ85" i="12"/>
  <c r="Y70" i="12"/>
  <c r="AP62" i="12"/>
  <c r="S62" i="12"/>
  <c r="AN62" i="12" s="1"/>
  <c r="AO62" i="12"/>
  <c r="AJ77" i="12"/>
  <c r="Y62" i="12"/>
  <c r="AP54" i="12"/>
  <c r="S54" i="12"/>
  <c r="AN54" i="12" s="1"/>
  <c r="AO54" i="12"/>
  <c r="AJ69" i="12"/>
  <c r="Y54" i="12"/>
  <c r="AP46" i="12"/>
  <c r="S46" i="12"/>
  <c r="AN46" i="12" s="1"/>
  <c r="AO46" i="12"/>
  <c r="AJ61" i="12"/>
  <c r="Y46" i="12"/>
  <c r="AP38" i="12"/>
  <c r="S38" i="12"/>
  <c r="AN38" i="12" s="1"/>
  <c r="AO38" i="12"/>
  <c r="AJ53" i="12"/>
  <c r="Y38" i="12"/>
  <c r="AP30" i="12"/>
  <c r="S30" i="12"/>
  <c r="AN30" i="12" s="1"/>
  <c r="AO30" i="12"/>
  <c r="AJ45" i="12"/>
  <c r="Y30" i="12"/>
  <c r="AP106" i="12"/>
  <c r="S106" i="12"/>
  <c r="AN106" i="12" s="1"/>
  <c r="AO106" i="12"/>
  <c r="AJ121" i="12"/>
  <c r="Y106" i="12"/>
  <c r="S89" i="12"/>
  <c r="AN89" i="12" s="1"/>
  <c r="AP89" i="12"/>
  <c r="AO89" i="12"/>
  <c r="AJ104" i="12"/>
  <c r="Y89" i="12"/>
  <c r="S33" i="12"/>
  <c r="AN33" i="12" s="1"/>
  <c r="AP33" i="12"/>
  <c r="AO33" i="12"/>
  <c r="AJ48" i="12"/>
  <c r="Y33" i="12"/>
  <c r="AP119" i="12"/>
  <c r="S119" i="12"/>
  <c r="AN119" i="12" s="1"/>
  <c r="AO119" i="12"/>
  <c r="AJ134" i="12"/>
  <c r="Y119" i="12"/>
  <c r="S225" i="12"/>
  <c r="AN225" i="12" s="1"/>
  <c r="AP225" i="12"/>
  <c r="AO225" i="12"/>
  <c r="Y225" i="12"/>
  <c r="S217" i="12"/>
  <c r="AN217" i="12" s="1"/>
  <c r="AP217" i="12"/>
  <c r="AO217" i="12"/>
  <c r="Y217" i="12"/>
  <c r="AP117" i="12"/>
  <c r="S117" i="12"/>
  <c r="AN117" i="12" s="1"/>
  <c r="AO117" i="12"/>
  <c r="AJ132" i="12"/>
  <c r="Y117" i="12"/>
  <c r="AP109" i="12"/>
  <c r="S109" i="12"/>
  <c r="AN109" i="12" s="1"/>
  <c r="AO109" i="12"/>
  <c r="AJ124" i="12"/>
  <c r="Y109" i="12"/>
  <c r="AP101" i="12"/>
  <c r="S101" i="12"/>
  <c r="AN101" i="12" s="1"/>
  <c r="AO101" i="12"/>
  <c r="AJ116" i="12"/>
  <c r="Y101" i="12"/>
  <c r="AP93" i="12"/>
  <c r="S93" i="12"/>
  <c r="AN93" i="12" s="1"/>
  <c r="AO93" i="12"/>
  <c r="AJ108" i="12"/>
  <c r="Y93" i="12"/>
  <c r="AP85" i="12"/>
  <c r="S85" i="12"/>
  <c r="AN85" i="12" s="1"/>
  <c r="AO85" i="12"/>
  <c r="AJ100" i="12"/>
  <c r="Y85" i="12"/>
  <c r="AP77" i="12"/>
  <c r="S77" i="12"/>
  <c r="AN77" i="12" s="1"/>
  <c r="AO77" i="12"/>
  <c r="AJ92" i="12"/>
  <c r="Y77" i="12"/>
  <c r="AP69" i="12"/>
  <c r="S69" i="12"/>
  <c r="AN69" i="12" s="1"/>
  <c r="AO69" i="12"/>
  <c r="AJ84" i="12"/>
  <c r="Y69" i="12"/>
  <c r="S61" i="12"/>
  <c r="AN61" i="12" s="1"/>
  <c r="AP61" i="12"/>
  <c r="AO61" i="12"/>
  <c r="AJ76" i="12"/>
  <c r="Y61" i="12"/>
  <c r="AP53" i="12"/>
  <c r="S53" i="12"/>
  <c r="AN53" i="12" s="1"/>
  <c r="AO53" i="12"/>
  <c r="AJ68" i="12"/>
  <c r="Y53" i="12"/>
  <c r="S45" i="12"/>
  <c r="AN45" i="12" s="1"/>
  <c r="AP45" i="12"/>
  <c r="AO45" i="12"/>
  <c r="AJ60" i="12"/>
  <c r="Y45" i="12"/>
  <c r="AP37" i="12"/>
  <c r="S37" i="12"/>
  <c r="AN37" i="12" s="1"/>
  <c r="AO37" i="12"/>
  <c r="AJ52" i="12"/>
  <c r="Y37" i="12"/>
  <c r="AP29" i="12"/>
  <c r="S29" i="12"/>
  <c r="AN29" i="12" s="1"/>
  <c r="AO29" i="12"/>
  <c r="AJ44" i="12"/>
  <c r="Y29" i="12"/>
  <c r="AP114" i="12"/>
  <c r="S114" i="12"/>
  <c r="AN114" i="12" s="1"/>
  <c r="AO114" i="12"/>
  <c r="AJ129" i="12"/>
  <c r="Y114" i="12"/>
  <c r="AP82" i="12"/>
  <c r="S82" i="12"/>
  <c r="AN82" i="12" s="1"/>
  <c r="AO82" i="12"/>
  <c r="AJ97" i="12"/>
  <c r="Y82" i="12"/>
  <c r="AP50" i="12"/>
  <c r="S50" i="12"/>
  <c r="AN50" i="12" s="1"/>
  <c r="AO50" i="12"/>
  <c r="AJ65" i="12"/>
  <c r="Y50" i="12"/>
  <c r="AP26" i="12"/>
  <c r="S26" i="12"/>
  <c r="AN26" i="12" s="1"/>
  <c r="S121" i="12"/>
  <c r="AN121" i="12" s="1"/>
  <c r="AP121" i="12"/>
  <c r="AO121" i="12"/>
  <c r="AJ136" i="12"/>
  <c r="Y121" i="12"/>
  <c r="S81" i="12"/>
  <c r="AN81" i="12" s="1"/>
  <c r="AP81" i="12"/>
  <c r="AO81" i="12"/>
  <c r="AJ96" i="12"/>
  <c r="Y81" i="12"/>
  <c r="S49" i="12"/>
  <c r="AN49" i="12" s="1"/>
  <c r="AP49" i="12"/>
  <c r="AO49" i="12"/>
  <c r="AJ64" i="12"/>
  <c r="Y49" i="12"/>
  <c r="AP218" i="12"/>
  <c r="S218" i="12"/>
  <c r="AN218" i="12" s="1"/>
  <c r="AO218" i="12"/>
  <c r="Y218" i="12"/>
  <c r="AP224" i="12"/>
  <c r="S224" i="12"/>
  <c r="AN224" i="12" s="1"/>
  <c r="AO224" i="12"/>
  <c r="Y224" i="12"/>
  <c r="S216" i="12"/>
  <c r="AN216" i="12" s="1"/>
  <c r="AP216" i="12"/>
  <c r="AO216" i="12"/>
  <c r="Y216" i="12"/>
  <c r="S116" i="12"/>
  <c r="AN116" i="12" s="1"/>
  <c r="AP116" i="12"/>
  <c r="AO116" i="12"/>
  <c r="AJ131" i="12"/>
  <c r="Y116" i="12"/>
  <c r="AP108" i="12"/>
  <c r="S108" i="12"/>
  <c r="AN108" i="12" s="1"/>
  <c r="AO108" i="12"/>
  <c r="AJ123" i="12"/>
  <c r="Y108" i="12"/>
  <c r="S100" i="12"/>
  <c r="AN100" i="12" s="1"/>
  <c r="AP100" i="12"/>
  <c r="AO100" i="12"/>
  <c r="AJ115" i="12"/>
  <c r="Y100" i="12"/>
  <c r="AP92" i="12"/>
  <c r="S92" i="12"/>
  <c r="AN92" i="12" s="1"/>
  <c r="AO92" i="12"/>
  <c r="AJ107" i="12"/>
  <c r="Y92" i="12"/>
  <c r="S84" i="12"/>
  <c r="AN84" i="12" s="1"/>
  <c r="AP84" i="12"/>
  <c r="AO84" i="12"/>
  <c r="AJ99" i="12"/>
  <c r="Y84" i="12"/>
  <c r="AP76" i="12"/>
  <c r="S76" i="12"/>
  <c r="AN76" i="12" s="1"/>
  <c r="AO76" i="12"/>
  <c r="AJ91" i="12"/>
  <c r="Y76" i="12"/>
  <c r="S68" i="12"/>
  <c r="AN68" i="12" s="1"/>
  <c r="AP68" i="12"/>
  <c r="AO68" i="12"/>
  <c r="AJ83" i="12"/>
  <c r="Y68" i="12"/>
  <c r="S60" i="12"/>
  <c r="AN60" i="12" s="1"/>
  <c r="AP60" i="12"/>
  <c r="AO60" i="12"/>
  <c r="AJ75" i="12"/>
  <c r="Y60" i="12"/>
  <c r="AP52" i="12"/>
  <c r="S52" i="12"/>
  <c r="AN52" i="12" s="1"/>
  <c r="AO52" i="12"/>
  <c r="AJ67" i="12"/>
  <c r="Y52" i="12"/>
  <c r="S44" i="12"/>
  <c r="AN44" i="12" s="1"/>
  <c r="AP44" i="12"/>
  <c r="AO44" i="12"/>
  <c r="AJ59" i="12"/>
  <c r="Y44" i="12"/>
  <c r="S36" i="12"/>
  <c r="AN36" i="12" s="1"/>
  <c r="AP36" i="12"/>
  <c r="AO36" i="12"/>
  <c r="AJ51" i="12"/>
  <c r="Y36" i="12"/>
  <c r="S28" i="12"/>
  <c r="AP28" i="12"/>
  <c r="AP90" i="12"/>
  <c r="S90" i="12"/>
  <c r="AN90" i="12" s="1"/>
  <c r="AO90" i="12"/>
  <c r="AJ105" i="12"/>
  <c r="Y90" i="12"/>
  <c r="AP58" i="12"/>
  <c r="S58" i="12"/>
  <c r="AN58" i="12" s="1"/>
  <c r="AO58" i="12"/>
  <c r="AJ73" i="12"/>
  <c r="Y58" i="12"/>
  <c r="AP34" i="12"/>
  <c r="S34" i="12"/>
  <c r="AN34" i="12" s="1"/>
  <c r="AO34" i="12"/>
  <c r="AJ49" i="12"/>
  <c r="Y34" i="12"/>
  <c r="S113" i="12"/>
  <c r="AN113" i="12" s="1"/>
  <c r="AP113" i="12"/>
  <c r="AO113" i="12"/>
  <c r="AJ128" i="12"/>
  <c r="Y113" i="12"/>
  <c r="AP219" i="12"/>
  <c r="S219" i="12"/>
  <c r="AN219" i="12" s="1"/>
  <c r="AO219" i="12"/>
  <c r="Y219" i="12"/>
  <c r="AP223" i="12"/>
  <c r="S223" i="12"/>
  <c r="AN223" i="12" s="1"/>
  <c r="AO223" i="12"/>
  <c r="Y223" i="12"/>
  <c r="AP123" i="12"/>
  <c r="S123" i="12"/>
  <c r="AN123" i="12" s="1"/>
  <c r="AO123" i="12"/>
  <c r="AJ138" i="12"/>
  <c r="Y123" i="12"/>
  <c r="AP115" i="12"/>
  <c r="S115" i="12"/>
  <c r="AN115" i="12" s="1"/>
  <c r="AO115" i="12"/>
  <c r="AJ130" i="12"/>
  <c r="Y115" i="12"/>
  <c r="AP107" i="12"/>
  <c r="S107" i="12"/>
  <c r="AN107" i="12" s="1"/>
  <c r="AO107" i="12"/>
  <c r="AJ122" i="12"/>
  <c r="Y107" i="12"/>
  <c r="AP99" i="12"/>
  <c r="S99" i="12"/>
  <c r="AN99" i="12" s="1"/>
  <c r="AO99" i="12"/>
  <c r="AJ114" i="12"/>
  <c r="Y99" i="12"/>
  <c r="AP91" i="12"/>
  <c r="S91" i="12"/>
  <c r="AN91" i="12" s="1"/>
  <c r="AO91" i="12"/>
  <c r="AJ106" i="12"/>
  <c r="Y91" i="12"/>
  <c r="AP83" i="12"/>
  <c r="S83" i="12"/>
  <c r="AN83" i="12" s="1"/>
  <c r="AO83" i="12"/>
  <c r="AJ98" i="12"/>
  <c r="Y83" i="12"/>
  <c r="AP75" i="12"/>
  <c r="S75" i="12"/>
  <c r="AN75" i="12" s="1"/>
  <c r="AO75" i="12"/>
  <c r="AJ90" i="12"/>
  <c r="Y75" i="12"/>
  <c r="AP67" i="12"/>
  <c r="S67" i="12"/>
  <c r="AN67" i="12" s="1"/>
  <c r="AO67" i="12"/>
  <c r="AJ82" i="12"/>
  <c r="Y67" i="12"/>
  <c r="AP59" i="12"/>
  <c r="S59" i="12"/>
  <c r="AN59" i="12" s="1"/>
  <c r="AO59" i="12"/>
  <c r="AJ74" i="12"/>
  <c r="Y59" i="12"/>
  <c r="AP51" i="12"/>
  <c r="S51" i="12"/>
  <c r="AN51" i="12" s="1"/>
  <c r="AO51" i="12"/>
  <c r="AJ66" i="12"/>
  <c r="Y51" i="12"/>
  <c r="AP43" i="12"/>
  <c r="S43" i="12"/>
  <c r="AN43" i="12" s="1"/>
  <c r="AO43" i="12"/>
  <c r="AJ58" i="12"/>
  <c r="Y43" i="12"/>
  <c r="AP35" i="12"/>
  <c r="S35" i="12"/>
  <c r="AN35" i="12" s="1"/>
  <c r="AO35" i="12"/>
  <c r="AJ50" i="12"/>
  <c r="Y35" i="12"/>
  <c r="AP27" i="12"/>
  <c r="S27" i="12"/>
  <c r="AP25" i="12"/>
  <c r="S25" i="12"/>
  <c r="AN25" i="12" s="1"/>
  <c r="P16" i="2"/>
  <c r="P17" i="2"/>
  <c r="AO25" i="12"/>
  <c r="AO24" i="12"/>
  <c r="AN24" i="12"/>
  <c r="AO28" i="12"/>
  <c r="AN28" i="12"/>
  <c r="AO27" i="12"/>
  <c r="AN27" i="12"/>
  <c r="AO26" i="12"/>
  <c r="AJ42" i="12"/>
  <c r="Y27" i="12"/>
  <c r="Z27" i="12" s="1"/>
  <c r="AJ43" i="12"/>
  <c r="Y28" i="12"/>
  <c r="Z28" i="12" s="1"/>
  <c r="AJ39" i="12"/>
  <c r="Z24" i="12"/>
  <c r="AJ41" i="12"/>
  <c r="Y26" i="12"/>
  <c r="Z26" i="12" s="1"/>
  <c r="AJ40" i="12"/>
  <c r="Y25" i="12"/>
  <c r="Z25" i="12" s="1"/>
  <c r="P18" i="2"/>
  <c r="I16" i="2"/>
  <c r="L17" i="2"/>
  <c r="L16" i="2"/>
  <c r="C21" i="2"/>
  <c r="C20" i="2"/>
  <c r="I17" i="2"/>
  <c r="P19" i="2"/>
  <c r="L19" i="2"/>
  <c r="L18" i="2"/>
  <c r="AD224" i="12"/>
  <c r="AD116" i="12"/>
  <c r="AD100" i="12"/>
  <c r="AD84" i="12"/>
  <c r="AD68" i="12"/>
  <c r="AD52" i="12"/>
  <c r="AD44" i="12"/>
  <c r="AD28" i="12"/>
  <c r="AD223" i="12"/>
  <c r="AD123" i="12"/>
  <c r="AD115" i="12"/>
  <c r="AD107" i="12"/>
  <c r="AD99" i="12"/>
  <c r="AD91" i="12"/>
  <c r="AD83" i="12"/>
  <c r="AD75" i="12"/>
  <c r="AD67" i="12"/>
  <c r="AD59" i="12"/>
  <c r="AD51" i="12"/>
  <c r="AD43" i="12"/>
  <c r="AD35" i="12"/>
  <c r="AD117" i="12"/>
  <c r="AD85" i="12"/>
  <c r="AD53" i="12"/>
  <c r="AD37" i="12"/>
  <c r="AD216" i="12"/>
  <c r="AD108" i="12"/>
  <c r="AD92" i="12"/>
  <c r="AD76" i="12"/>
  <c r="AD60" i="12"/>
  <c r="AD36" i="12"/>
  <c r="AD222" i="12"/>
  <c r="AD122" i="12"/>
  <c r="AD114" i="12"/>
  <c r="AD106" i="12"/>
  <c r="AD98" i="12"/>
  <c r="AD90" i="12"/>
  <c r="AD82" i="12"/>
  <c r="AD74" i="12"/>
  <c r="AD66" i="12"/>
  <c r="AD58" i="12"/>
  <c r="AD50" i="12"/>
  <c r="AD42" i="12"/>
  <c r="AD34" i="12"/>
  <c r="I19" i="2"/>
  <c r="AD109" i="12"/>
  <c r="AD77" i="12"/>
  <c r="AD113" i="12"/>
  <c r="AD41" i="12"/>
  <c r="AD225" i="12"/>
  <c r="AD101" i="12"/>
  <c r="AD69" i="12"/>
  <c r="AD45" i="12"/>
  <c r="AD221" i="12"/>
  <c r="AD105" i="12"/>
  <c r="AD97" i="12"/>
  <c r="AD81" i="12"/>
  <c r="AD73" i="12"/>
  <c r="AD57" i="12"/>
  <c r="AD49" i="12"/>
  <c r="AD33" i="12"/>
  <c r="AD220" i="12"/>
  <c r="AD112" i="12"/>
  <c r="AD104" i="12"/>
  <c r="AD96" i="12"/>
  <c r="AD80" i="12"/>
  <c r="AD72" i="12"/>
  <c r="AD64" i="12"/>
  <c r="AD56" i="12"/>
  <c r="AD48" i="12"/>
  <c r="AD40" i="12"/>
  <c r="AD32" i="12"/>
  <c r="AD219" i="12"/>
  <c r="AD119" i="12"/>
  <c r="AD111" i="12"/>
  <c r="AD103" i="12"/>
  <c r="AD95" i="12"/>
  <c r="AD87" i="12"/>
  <c r="AD79" i="12"/>
  <c r="AD71" i="12"/>
  <c r="AD63" i="12"/>
  <c r="AD55" i="12"/>
  <c r="AD47" i="12"/>
  <c r="AD39" i="12"/>
  <c r="AD31" i="12"/>
  <c r="AD217" i="12"/>
  <c r="AD93" i="12"/>
  <c r="AD61" i="12"/>
  <c r="AD29" i="12"/>
  <c r="AD121" i="12"/>
  <c r="AD89" i="12"/>
  <c r="AD65" i="12"/>
  <c r="AD120" i="12"/>
  <c r="AD88" i="12"/>
  <c r="AD226" i="12"/>
  <c r="AD218" i="12"/>
  <c r="AD118" i="12"/>
  <c r="AD110" i="12"/>
  <c r="AD102" i="12"/>
  <c r="AD94" i="12"/>
  <c r="AD86" i="12"/>
  <c r="AD78" i="12"/>
  <c r="AD70" i="12"/>
  <c r="AD62" i="12"/>
  <c r="AD54" i="12"/>
  <c r="AD46" i="12"/>
  <c r="AD38" i="12"/>
  <c r="AD30" i="12"/>
  <c r="I18" i="2"/>
  <c r="C23" i="2"/>
  <c r="C22" i="2"/>
  <c r="B23" i="2"/>
  <c r="B22" i="2"/>
  <c r="Q18" i="2"/>
  <c r="Q17" i="2"/>
  <c r="Q19" i="2"/>
  <c r="Q16" i="2"/>
  <c r="AD27" i="12"/>
  <c r="AD26" i="12"/>
  <c r="AD25" i="12"/>
  <c r="B21" i="2"/>
  <c r="B20" i="2"/>
  <c r="O22" i="12"/>
  <c r="P23" i="12"/>
  <c r="A13" i="13"/>
  <c r="N11" i="13"/>
  <c r="N12" i="13"/>
  <c r="N13" i="13"/>
  <c r="N9" i="13"/>
  <c r="C14" i="13"/>
  <c r="D14" i="13"/>
  <c r="E14" i="13"/>
  <c r="F14" i="13"/>
  <c r="G14" i="13"/>
  <c r="H14" i="13"/>
  <c r="I14" i="13"/>
  <c r="J14" i="13"/>
  <c r="K14" i="13"/>
  <c r="L14" i="13"/>
  <c r="M14" i="13"/>
  <c r="B14" i="13"/>
  <c r="W226" i="12"/>
  <c r="W225" i="12"/>
  <c r="W224" i="12"/>
  <c r="W223" i="12"/>
  <c r="W222" i="12"/>
  <c r="W221" i="12"/>
  <c r="W220" i="12"/>
  <c r="W219" i="12"/>
  <c r="W218" i="12"/>
  <c r="W217" i="12"/>
  <c r="W216" i="12"/>
  <c r="W123" i="12"/>
  <c r="W122" i="12"/>
  <c r="W121" i="12"/>
  <c r="W120" i="12"/>
  <c r="W119" i="12"/>
  <c r="W118" i="12"/>
  <c r="W117" i="12"/>
  <c r="W116" i="12"/>
  <c r="W115" i="12"/>
  <c r="W114" i="12"/>
  <c r="W113" i="12"/>
  <c r="W112" i="12"/>
  <c r="W111" i="12"/>
  <c r="W110" i="12"/>
  <c r="W109" i="12"/>
  <c r="W108" i="12"/>
  <c r="W107" i="12"/>
  <c r="W106" i="12"/>
  <c r="W105" i="12"/>
  <c r="W104" i="12"/>
  <c r="W103" i="12"/>
  <c r="W102" i="12"/>
  <c r="W101" i="12"/>
  <c r="W100" i="12"/>
  <c r="W99" i="12"/>
  <c r="W98" i="12"/>
  <c r="W97" i="12"/>
  <c r="W96" i="12"/>
  <c r="W95" i="12"/>
  <c r="W94" i="12"/>
  <c r="W93" i="12"/>
  <c r="W92" i="12"/>
  <c r="W91" i="12"/>
  <c r="W90" i="12"/>
  <c r="W89" i="12"/>
  <c r="W88" i="12"/>
  <c r="W87" i="12"/>
  <c r="W86" i="12"/>
  <c r="W85" i="12"/>
  <c r="W84" i="12"/>
  <c r="W83" i="12"/>
  <c r="W82" i="12"/>
  <c r="W81" i="12"/>
  <c r="W80" i="12"/>
  <c r="W79" i="12"/>
  <c r="W78" i="12"/>
  <c r="W77" i="12"/>
  <c r="W76" i="12"/>
  <c r="W75" i="12"/>
  <c r="W74" i="12"/>
  <c r="W73" i="12"/>
  <c r="W72" i="12"/>
  <c r="W71" i="12"/>
  <c r="W70" i="12"/>
  <c r="W69" i="12"/>
  <c r="W68" i="12"/>
  <c r="W67" i="12"/>
  <c r="W66" i="12"/>
  <c r="W65" i="12"/>
  <c r="W64" i="12"/>
  <c r="W63" i="12"/>
  <c r="W62" i="12"/>
  <c r="W61" i="12"/>
  <c r="W60" i="12"/>
  <c r="W59" i="12"/>
  <c r="W58" i="12"/>
  <c r="W57" i="12"/>
  <c r="W56" i="12"/>
  <c r="W55" i="12"/>
  <c r="W54" i="12"/>
  <c r="W53" i="12"/>
  <c r="W52" i="12"/>
  <c r="W51" i="12"/>
  <c r="W50" i="12"/>
  <c r="W49" i="12"/>
  <c r="W48" i="12"/>
  <c r="W47" i="12"/>
  <c r="W46" i="12"/>
  <c r="W45" i="12"/>
  <c r="W44" i="12"/>
  <c r="W43" i="12"/>
  <c r="W42" i="12"/>
  <c r="W41" i="12"/>
  <c r="W40" i="12"/>
  <c r="W39" i="12"/>
  <c r="W38" i="12"/>
  <c r="W37" i="12"/>
  <c r="W36" i="12"/>
  <c r="W35" i="12"/>
  <c r="W34" i="12"/>
  <c r="W33" i="12"/>
  <c r="W32" i="12"/>
  <c r="W31" i="12"/>
  <c r="W30" i="12"/>
  <c r="W29" i="12"/>
  <c r="W28" i="12"/>
  <c r="AE25" i="12" s="1"/>
  <c r="W27" i="12"/>
  <c r="W26" i="12"/>
  <c r="W25" i="12"/>
  <c r="W19" i="12"/>
  <c r="P16" i="12"/>
  <c r="P1" i="12" s="1"/>
  <c r="N16" i="12"/>
  <c r="M16" i="12"/>
  <c r="M1" i="12" s="1"/>
  <c r="AI33" i="12" l="1"/>
  <c r="AE53" i="12"/>
  <c r="AE63" i="12"/>
  <c r="P20" i="2"/>
  <c r="P21" i="2"/>
  <c r="AO22" i="12"/>
  <c r="Q6" i="12" s="1"/>
  <c r="AN22" i="12"/>
  <c r="Q7" i="12" s="1"/>
  <c r="I20" i="2"/>
  <c r="L21" i="2"/>
  <c r="I21" i="2"/>
  <c r="L20" i="2"/>
  <c r="P22" i="2"/>
  <c r="P23" i="2"/>
  <c r="I22" i="2"/>
  <c r="L23" i="2"/>
  <c r="L22" i="2"/>
  <c r="Q20" i="2"/>
  <c r="Q21" i="2"/>
  <c r="Q22" i="2"/>
  <c r="I23" i="2"/>
  <c r="Q23" i="2"/>
  <c r="C24" i="2"/>
  <c r="L24" i="2" s="1"/>
  <c r="AC23" i="12"/>
  <c r="Z29" i="12"/>
  <c r="Z33" i="12"/>
  <c r="Z32" i="12"/>
  <c r="Z30" i="12"/>
  <c r="Z31" i="12"/>
  <c r="N20" i="12"/>
  <c r="N1" i="12"/>
  <c r="E11" i="12" s="1"/>
  <c r="M20" i="12"/>
  <c r="P20" i="12"/>
  <c r="N14" i="13"/>
  <c r="A14" i="16" s="1"/>
  <c r="I24" i="2" l="1"/>
  <c r="AE65" i="12"/>
  <c r="AE39" i="12"/>
  <c r="AE56" i="12"/>
  <c r="W18" i="12"/>
  <c r="Z35" i="12"/>
  <c r="Z40" i="12" s="1"/>
  <c r="Z34" i="12"/>
  <c r="Z39" i="12" s="1"/>
  <c r="Z36" i="12"/>
  <c r="Z37" i="12"/>
  <c r="Z38" i="12"/>
  <c r="W16" i="12"/>
  <c r="W17" i="12"/>
  <c r="W20" i="12" l="1"/>
  <c r="L4" i="12" s="1"/>
  <c r="Z44" i="12"/>
  <c r="Z43" i="12"/>
  <c r="Z42" i="12"/>
  <c r="Z45" i="12"/>
  <c r="Z49" i="12" l="1"/>
  <c r="Z50" i="12"/>
  <c r="Z47" i="12"/>
  <c r="Z48" i="12"/>
  <c r="Z41" i="12"/>
  <c r="Z55" i="12" l="1"/>
  <c r="Z54" i="12"/>
  <c r="Z53" i="12"/>
  <c r="Z52" i="12"/>
  <c r="A18" i="16"/>
  <c r="Z60" i="12" l="1"/>
  <c r="Z57" i="12"/>
  <c r="Z58" i="12"/>
  <c r="Z59" i="12"/>
  <c r="Z46" i="12"/>
  <c r="Z64" i="12" l="1"/>
  <c r="Z63" i="12"/>
  <c r="Z62" i="12"/>
  <c r="Z65" i="12"/>
  <c r="Z69" i="12" l="1"/>
  <c r="Z68" i="12"/>
  <c r="Z70" i="12"/>
  <c r="Z67" i="12"/>
  <c r="Z51" i="12"/>
  <c r="Z75" i="12" l="1"/>
  <c r="Z72" i="12"/>
  <c r="Z73" i="12"/>
  <c r="Z74" i="12"/>
  <c r="Z56" i="12"/>
  <c r="Z79" i="12" l="1"/>
  <c r="Z80" i="12"/>
  <c r="Z61" i="12"/>
  <c r="Z78" i="12"/>
  <c r="Z77" i="12"/>
  <c r="Z83" i="12" l="1"/>
  <c r="Z66" i="12"/>
  <c r="Z85" i="12"/>
  <c r="Z82" i="12"/>
  <c r="Z84" i="12"/>
  <c r="Z89" i="12" l="1"/>
  <c r="Z87" i="12"/>
  <c r="Z90" i="12"/>
  <c r="Z71" i="12"/>
  <c r="Z88" i="12"/>
  <c r="Z93" i="12" l="1"/>
  <c r="Z76" i="12"/>
  <c r="Z95" i="12"/>
  <c r="Z92" i="12"/>
  <c r="Z94" i="12"/>
  <c r="Z99" i="12" l="1"/>
  <c r="Z97" i="12"/>
  <c r="Z100" i="12"/>
  <c r="Z81" i="12"/>
  <c r="Z98" i="12"/>
  <c r="Z86" i="12" l="1"/>
  <c r="Z104" i="12"/>
  <c r="Z103" i="12"/>
  <c r="Z105" i="12"/>
  <c r="Z102" i="12"/>
  <c r="Z107" i="12" l="1"/>
  <c r="Z110" i="12"/>
  <c r="Z108" i="12"/>
  <c r="Z109" i="12"/>
  <c r="Z91" i="12"/>
  <c r="Z96" i="12" l="1"/>
  <c r="Z114" i="12"/>
  <c r="Z113" i="12"/>
  <c r="Z115" i="12"/>
  <c r="Z112" i="12"/>
  <c r="Z119" i="12" l="1"/>
  <c r="Z117" i="12"/>
  <c r="Z120" i="12"/>
  <c r="Z118" i="12"/>
  <c r="Z101" i="12"/>
  <c r="Z122" i="12" l="1"/>
  <c r="Z106" i="12"/>
  <c r="Z123" i="12"/>
  <c r="Z125" i="12"/>
  <c r="Z124" i="12"/>
  <c r="Z129" i="12" l="1"/>
  <c r="Z130" i="12"/>
  <c r="Z128" i="12"/>
  <c r="Z111" i="12"/>
  <c r="Z127" i="12"/>
  <c r="Z116" i="12" l="1"/>
  <c r="Z134" i="12"/>
  <c r="Z132" i="12"/>
  <c r="Z133" i="12"/>
  <c r="Z135" i="12"/>
  <c r="Z140" i="12" l="1"/>
  <c r="Z138" i="12"/>
  <c r="Z137" i="12"/>
  <c r="Z139" i="12"/>
  <c r="Z121" i="12"/>
  <c r="Z143" i="12" l="1"/>
  <c r="Z126" i="12"/>
  <c r="Z144" i="12"/>
  <c r="Z142" i="12"/>
  <c r="Z145" i="12"/>
  <c r="Z131" i="12" l="1"/>
  <c r="Z150" i="12"/>
  <c r="Z147" i="12"/>
  <c r="Z149" i="12"/>
  <c r="Z148" i="12"/>
  <c r="Z155" i="12" l="1"/>
  <c r="Z153" i="12"/>
  <c r="Z154" i="12"/>
  <c r="Z152" i="12"/>
  <c r="Z136" i="12"/>
  <c r="Z141" i="12" l="1"/>
  <c r="Z157" i="12"/>
  <c r="Z159" i="12"/>
  <c r="Z158" i="12"/>
  <c r="Z160" i="12"/>
  <c r="Z162" i="12" l="1"/>
  <c r="Z165" i="12"/>
  <c r="Z163" i="12"/>
  <c r="Z164" i="12"/>
  <c r="Z146" i="12"/>
  <c r="Z151" i="12" l="1"/>
  <c r="Z169" i="12"/>
  <c r="Z168" i="12"/>
  <c r="Z170" i="12"/>
  <c r="Z167" i="12"/>
  <c r="Z172" i="12" l="1"/>
  <c r="Z175" i="12"/>
  <c r="Z173" i="12"/>
  <c r="Z174" i="12"/>
  <c r="Z156" i="12"/>
  <c r="Z161" i="12" l="1"/>
  <c r="Z179" i="12"/>
  <c r="Z178" i="12"/>
  <c r="Z180" i="12"/>
  <c r="Z177" i="12"/>
  <c r="Z182" i="12" l="1"/>
  <c r="Z185" i="12"/>
  <c r="Z183" i="12"/>
  <c r="Z184" i="12"/>
  <c r="Z166" i="12"/>
  <c r="Z171" i="12" l="1"/>
  <c r="Z189" i="12"/>
  <c r="Z188" i="12"/>
  <c r="Z190" i="12"/>
  <c r="Z187" i="12"/>
  <c r="Z192" i="12" l="1"/>
  <c r="Z195" i="12"/>
  <c r="Z193" i="12"/>
  <c r="Z194" i="12"/>
  <c r="Z176" i="12"/>
  <c r="Z181" i="12" l="1"/>
  <c r="Z199" i="12"/>
  <c r="Z198" i="12"/>
  <c r="Z200" i="12"/>
  <c r="Z197" i="12"/>
  <c r="Z202" i="12" l="1"/>
  <c r="Z205" i="12"/>
  <c r="Z203" i="12"/>
  <c r="Z204" i="12"/>
  <c r="Z186" i="12"/>
  <c r="Z191" i="12" l="1"/>
  <c r="Z209" i="12"/>
  <c r="Z208" i="12"/>
  <c r="Z210" i="12"/>
  <c r="Z207" i="12"/>
  <c r="Z212" i="12" l="1"/>
  <c r="Z215" i="12"/>
  <c r="Z213" i="12"/>
  <c r="Z214" i="12"/>
  <c r="Z196" i="12"/>
  <c r="Z219" i="12" l="1"/>
  <c r="Z201" i="12"/>
  <c r="Z218" i="12"/>
  <c r="Z220" i="12"/>
  <c r="Z217" i="12"/>
  <c r="Z225" i="12" l="1"/>
  <c r="Z206" i="12"/>
  <c r="Z222" i="12"/>
  <c r="Z223" i="12"/>
  <c r="Z224" i="12"/>
  <c r="Z211" i="12" l="1"/>
  <c r="Z216" i="12" l="1"/>
  <c r="Z221" i="12" l="1"/>
  <c r="Y23" i="12" l="1"/>
  <c r="E12" i="12" l="1"/>
  <c r="A6" i="16" s="1"/>
  <c r="Z226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<sst xmlns="http://schemas.openxmlformats.org/spreadsheetml/2006/main" count="272" uniqueCount="217">
  <si>
    <t>OPRÁVNENÉ VÝDAVKY PROJEKTU</t>
  </si>
  <si>
    <t>Výdavky projektu  v EUR (na 2 des.miesta)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</si>
  <si>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</si>
  <si>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</si>
  <si>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</si>
  <si>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</si>
  <si>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</si>
  <si>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</si>
  <si>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</si>
  <si>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</si>
  <si>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</si>
  <si>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</si>
  <si>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</si>
  <si>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</si>
  <si>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</si>
  <si>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</si>
  <si>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</si>
  <si>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</si>
  <si>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</si>
  <si>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</si>
  <si>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</si>
  <si>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</si>
  <si>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</si>
  <si>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</si>
  <si>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</si>
  <si>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</si>
  <si>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</si>
  <si>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</si>
  <si>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</si>
  <si>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</si>
  <si>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</si>
  <si>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</si>
  <si>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</si>
  <si>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</si>
  <si>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</si>
  <si>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</si>
  <si>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vysúťažená suma celkom v EUR</t>
  </si>
  <si>
    <t xml:space="preserve">Roky spolu </t>
  </si>
  <si>
    <t>vyberte rok</t>
  </si>
  <si>
    <t>pre podmienené formátovanie</t>
  </si>
  <si>
    <t>počet chýb</t>
  </si>
  <si>
    <t>Tabuľka č. 1</t>
  </si>
  <si>
    <t>Roky spolu po korekcii</t>
  </si>
  <si>
    <t>Žiadateľ</t>
  </si>
  <si>
    <t>IČO</t>
  </si>
  <si>
    <t>Tabuľka č. 4</t>
  </si>
  <si>
    <t xml:space="preserve">Termín podania Žiadostí o platbu podľa mesiacov </t>
  </si>
  <si>
    <t>PODIEL TRŽIEB Z LESNÍCKEJ PRVOVÝROBY ALEBO POSKYTOVANÝCH LESNÍCKYCH SLUŽIEB</t>
  </si>
  <si>
    <t>BODOVACIE KRITÉRIA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</si>
  <si>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</si>
  <si>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</si>
  <si>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</si>
  <si>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</si>
  <si>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</si>
  <si>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</si>
  <si>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</si>
  <si>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</si>
  <si>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</si>
  <si>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</si>
  <si>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</si>
  <si>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</si>
  <si>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</si>
  <si>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</si>
  <si>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</si>
  <si>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</si>
  <si>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</si>
  <si>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</si>
  <si>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</si>
  <si>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</si>
  <si>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</si>
  <si>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</si>
  <si>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</si>
  <si>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</si>
  <si>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</si>
  <si>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</si>
  <si>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</si>
  <si>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</si>
  <si>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</si>
  <si>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</si>
  <si>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</si>
  <si>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</si>
  <si>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</si>
  <si>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</si>
  <si>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</si>
  <si>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</si>
  <si>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</si>
  <si>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</si>
  <si>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</si>
  <si>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</si>
  <si>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</si>
  <si>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</si>
  <si>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</si>
  <si>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</si>
  <si>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</si>
  <si>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</si>
  <si>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</si>
  <si>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</si>
  <si>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</si>
  <si>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</si>
  <si>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</si>
  <si>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</si>
  <si>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</si>
  <si>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</si>
  <si>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</si>
  <si>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</si>
  <si>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</si>
  <si>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</si>
  <si>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</si>
  <si>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</si>
  <si>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</si>
  <si>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</si>
  <si>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</si>
  <si>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</si>
  <si>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</si>
  <si>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</si>
  <si>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</si>
  <si>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</si>
  <si>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</si>
  <si>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</si>
  <si>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Prehľad rozpočtových nákladov</t>
  </si>
  <si>
    <t>1a. Oprávnené výdavky - menej rozvinuté regióny</t>
  </si>
  <si>
    <t>1. Oprávnené výdavky spolu (1=1a+1b)</t>
  </si>
  <si>
    <t>miesto realizácie</t>
  </si>
  <si>
    <t>menej rozvinuté regióny</t>
  </si>
  <si>
    <t>ostatné regióny</t>
  </si>
  <si>
    <t>1b. Oprávnené výdavky - ostatné regióny (Bratislavský kraj)</t>
  </si>
  <si>
    <t>Zameranie projektu</t>
  </si>
  <si>
    <t>malí ŠRV</t>
  </si>
  <si>
    <t>ŽV</t>
  </si>
  <si>
    <t>malí ŽV</t>
  </si>
  <si>
    <t>oblasť</t>
  </si>
  <si>
    <t xml:space="preserve">Špeciálna rastlinná výroba </t>
  </si>
  <si>
    <t>Špeciálna rastlinná výroba - malí poľnohospodári</t>
  </si>
  <si>
    <t>Živočíšna výroba - malí poľnohospodári</t>
  </si>
  <si>
    <t>Skladovacie kapacity pre produkciu špeciálnej rastlinnej výroby</t>
  </si>
  <si>
    <t>vyberte oblasť</t>
  </si>
  <si>
    <t>Živočíšna výroba</t>
  </si>
  <si>
    <t>Názov projektu</t>
  </si>
  <si>
    <t>áno</t>
  </si>
  <si>
    <t>nie</t>
  </si>
  <si>
    <t>vyberte</t>
  </si>
  <si>
    <t>Financovanie z EURI</t>
  </si>
  <si>
    <t>Tabuľka č. 5</t>
  </si>
  <si>
    <t>Objem vlastnej produkcie</t>
  </si>
  <si>
    <t>IČO žiadateľa/člena OOV</t>
  </si>
  <si>
    <t>Komodita</t>
  </si>
  <si>
    <t>objem v tonách</t>
  </si>
  <si>
    <t>P.č.</t>
  </si>
  <si>
    <t>Pestovateľský rok</t>
  </si>
  <si>
    <t>Štvorec</t>
  </si>
  <si>
    <t>Kód dielu</t>
  </si>
  <si>
    <t>Výmera dielu (ha/ár)</t>
  </si>
  <si>
    <t>Užívaná výmera dielu (ha/ár)</t>
  </si>
  <si>
    <t>miesto realizácie projektu</t>
  </si>
  <si>
    <t>c) skladovacie kapacity živočíšnych hnojív v zraniteľných oblastiach</t>
  </si>
  <si>
    <t>e) zlepšenie životných podmienok ustajnených zvierat</t>
  </si>
  <si>
    <t>f) ochranu pred predátormi alebo chorobami</t>
  </si>
  <si>
    <t>g) iné investície ktoré nezaberajú  poľnohospodársku plochu</t>
  </si>
  <si>
    <t>h) rekonštrukciu nevyužívanej hospodárskej stavby  na budovu využívanú v ŽV alebo zbúranie takejto stavby a vybudovanie novej na jej mieste pre využitie v ŽV</t>
  </si>
  <si>
    <t>i) skladovanie a/alebo odbyt časti svojej produkcie ŽV</t>
  </si>
  <si>
    <t>d) nízkoemisné technológie a investície zamerané na znižovanie emisií amoniaku do ovzdušia pri nakladaní, skladovaní, resp. zaprávaní živočíšnych hnojív do pôdy</t>
  </si>
  <si>
    <r>
      <t xml:space="preserve">d) </t>
    </r>
    <r>
      <rPr>
        <sz val="10"/>
        <color theme="1"/>
        <rFont val="Calibri"/>
        <family val="2"/>
        <charset val="238"/>
      </rPr>
      <t>protimrazovú ochranu</t>
    </r>
  </si>
  <si>
    <t>traktor</t>
  </si>
  <si>
    <t>Týka sa projekt poľnohospodárskej výroby v rámci záväzku Agroenvironmentálno-klimatického opatrenia PRV SR 2014 - 2022?</t>
  </si>
  <si>
    <t>Je žiadateľ mladý poľnohospodár v podľa podmienok uvedených vo výzve?</t>
  </si>
  <si>
    <t>Týka sa projekt ekologického poľnohospodárstva?</t>
  </si>
  <si>
    <t>Ekologické poľnohospodárstvo</t>
  </si>
  <si>
    <t>Maximálna intenzita pomoci</t>
  </si>
  <si>
    <t>Žiadaná suma NFP na položku</t>
  </si>
  <si>
    <t>súčet áno</t>
  </si>
  <si>
    <t>ekologické</t>
  </si>
  <si>
    <t>porovnanie %</t>
  </si>
  <si>
    <t>výpočet % žiadaná suma</t>
  </si>
  <si>
    <t>vyplnenie žiadanei sumy</t>
  </si>
  <si>
    <t>Žiadaná suma NFP</t>
  </si>
  <si>
    <t>Žiadaná suma MRR</t>
  </si>
  <si>
    <t>Žiadaná suma OR</t>
  </si>
  <si>
    <t>vypĺňa sa len v prípade projektu zameraného na oblasť Skladovacie kapacity pre produkciu špeciálnej rastlinnej výroby</t>
  </si>
  <si>
    <t>nebodované zameranie</t>
  </si>
  <si>
    <t>High tech pre ŠRV a ŽV</t>
  </si>
  <si>
    <r>
      <t xml:space="preserve">h) </t>
    </r>
    <r>
      <rPr>
        <sz val="10"/>
        <color theme="1"/>
        <rFont val="Calibri"/>
        <family val="2"/>
        <charset val="238"/>
      </rPr>
      <t>pozberovú úpravu a/alebo odbyt</t>
    </r>
  </si>
  <si>
    <r>
      <t xml:space="preserve">g) </t>
    </r>
    <r>
      <rPr>
        <sz val="10"/>
        <color theme="1"/>
        <rFont val="Calibri"/>
        <family val="2"/>
        <charset val="238"/>
      </rPr>
      <t>Iné závlahové detaily napojené na existujúcu infraštruktúru alebo investície do existujúcej infraštruktúry</t>
    </r>
  </si>
  <si>
    <r>
      <t xml:space="preserve">e) </t>
    </r>
    <r>
      <rPr>
        <sz val="10"/>
        <color theme="1"/>
        <rFont val="Calibri"/>
        <family val="2"/>
        <charset val="238"/>
      </rPr>
      <t>kvapkovú závlahu alebo mikrozávlahu – napojenie na existujúcu infraštruktúru/existujúci zdroj</t>
    </r>
  </si>
  <si>
    <r>
      <t xml:space="preserve">c) </t>
    </r>
    <r>
      <rPr>
        <sz val="10"/>
        <color theme="1"/>
        <rFont val="Calibri"/>
        <family val="2"/>
        <charset val="238"/>
      </rPr>
      <t>technológie na udržiavanie pôdy v kultúrnom a bezburinovom stave a na mechanické ošetrovanie porastov v ŠRV</t>
    </r>
  </si>
  <si>
    <r>
      <t>f)</t>
    </r>
    <r>
      <rPr>
        <sz val="7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kvapkovú závlahu alebo mikrozávlahu</t>
    </r>
  </si>
  <si>
    <r>
      <t>i)</t>
    </r>
    <r>
      <rPr>
        <sz val="7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výsadba nových sadov a/alebo vinohradov</t>
    </r>
  </si>
  <si>
    <t>ŠRV</t>
  </si>
  <si>
    <t>b) technológie na udržiavanie pôdy v kultúrnom a bezburinovom stave a na mechanické ošetrovanie porastov v ŠRV</t>
  </si>
  <si>
    <t>c) protimrazovú ochranu</t>
  </si>
  <si>
    <t>d) kvapkovú závlahu alebo mikrozávlahu napojenie na existujúcu infraštruktúru/existujúci zdroj</t>
  </si>
  <si>
    <r>
      <t>e)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</rPr>
      <t>kvapkovú závlahu alebo mikrozávlahu</t>
    </r>
  </si>
  <si>
    <r>
      <t>f)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</rPr>
      <t>pozberovú úpravu a/alebo odbyt</t>
    </r>
  </si>
  <si>
    <r>
      <t>g)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</rPr>
      <t>výsadba nových sadov a/alebo vinohradov</t>
    </r>
  </si>
  <si>
    <r>
      <t>a)</t>
    </r>
    <r>
      <rPr>
        <sz val="7"/>
        <color theme="1"/>
        <rFont val="Times New Roman"/>
        <family val="1"/>
        <charset val="238"/>
      </rPr>
      <t> </t>
    </r>
    <r>
      <rPr>
        <sz val="10"/>
        <color theme="1"/>
        <rFont val="Calibri"/>
        <family val="2"/>
        <charset val="238"/>
      </rPr>
      <t>technológie znižovania emisií skleníkových plynov v chovoch zvierat</t>
    </r>
  </si>
  <si>
    <t xml:space="preserve">b) zvýšenie biologickej ochrany v chovoch ošípaných </t>
  </si>
  <si>
    <t xml:space="preserve">a) technológie znižovania emisií skleníkových plynov v chovoch zvierat </t>
  </si>
  <si>
    <t xml:space="preserve">f) investície na ochranu pred predátormi alebo chorobami </t>
  </si>
  <si>
    <t>h) rekonštrukciu nevyužívanej hospodárskej stavby  na budovu využívanú v ŽV alebo zbúranie takejto stavby a vybudovanie novej na jej mieste pre využitie v ŽV</t>
  </si>
  <si>
    <t>High_tech</t>
  </si>
  <si>
    <t>a) autonómne roboty pre ŠRV a ŽV;</t>
  </si>
  <si>
    <t xml:space="preserve">b) robotika v chove hospodárskych zvierat </t>
  </si>
  <si>
    <r>
      <t>c)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inteligentné senzory pre poľnohospodárstvo </t>
    </r>
  </si>
  <si>
    <r>
      <t>d)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</rPr>
      <t>nanosenzory na snímanie stresu rastlín</t>
    </r>
  </si>
  <si>
    <r>
      <t>e)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vertikálne poľnohospodárstvo </t>
    </r>
  </si>
  <si>
    <r>
      <t>f)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technológia RFID (Rádio frekvenčná technológia) </t>
    </r>
  </si>
  <si>
    <r>
      <t>g)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</rPr>
      <t>technológie pre sledovanie pohybu a zdravotného stavu zvierat</t>
    </r>
  </si>
  <si>
    <r>
      <t>h)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</rPr>
      <t>digitálne balíčky určené pre stroje a využívané na presné poľnohospodárstvo alebo v chove</t>
    </r>
  </si>
  <si>
    <t>i) drony</t>
  </si>
  <si>
    <r>
      <t>j)</t>
    </r>
    <r>
      <rPr>
        <sz val="7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Autonómne roboty, stroje a technika využiteľná výhradne pre kategórie: ZELENINA, OVOCIE,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BYLINY A KORENINOVÉ RASTLINY/LIEČIVÉ RASTLINY, alebo plodín: Zemiaky konzumné ...</t>
    </r>
  </si>
  <si>
    <t>h) autonómne roboty, stroje a technika využiteľná výhradne pre kategórie: ZELENINA, OVOCIE, BYLINY A KORENINOVÉ RASTLINY/LIEČIVÉ RASTLINY, alebo plodín: Zemiaky konzumné ...</t>
  </si>
  <si>
    <r>
      <t xml:space="preserve">a) </t>
    </r>
    <r>
      <rPr>
        <sz val="10"/>
        <color theme="1"/>
        <rFont val="Calibri"/>
        <family val="2"/>
        <charset val="238"/>
      </rPr>
      <t>technológie/ stavebné investície priamo súvisiace so skleníkmi/ fóliovníkmi pri ktorých nedôjde k záberu poľnohospodárskej pôdy</t>
    </r>
    <r>
      <rPr>
        <sz val="9"/>
        <color theme="1"/>
        <rFont val="Calibri"/>
        <family val="2"/>
        <charset val="238"/>
      </rPr>
      <t xml:space="preserve"> (vrátane vertikálneho poľnohospodárstva)</t>
    </r>
  </si>
  <si>
    <r>
      <t xml:space="preserve">b) </t>
    </r>
    <r>
      <rPr>
        <sz val="10"/>
        <color theme="1"/>
        <rFont val="Calibri"/>
        <family val="2"/>
        <charset val="238"/>
      </rPr>
      <t>novovybudovanie skleníka/fóliovníka na poľnohospodárskej pôde</t>
    </r>
    <r>
      <rPr>
        <sz val="9"/>
        <color theme="1"/>
        <rFont val="Calibri"/>
        <family val="2"/>
        <charset val="238"/>
      </rPr>
      <t xml:space="preserve"> (vrátane vertikálneho poľnohospodárstva)</t>
    </r>
  </si>
  <si>
    <t>l) iné investície, ktoré nezaberajú poľnohospodársku pôdu</t>
  </si>
  <si>
    <t>a) technológie/ stavebné investície priamo súvisiace so skleníkmi/ fóliovníkmi (vrátane vertikálneho poľnohospodárstva)</t>
  </si>
  <si>
    <t>i) technológie precíznej aplikácie prípravkov na ochranu rastlín</t>
  </si>
  <si>
    <t>j) iné investície, ktoré nezaberajú poľnohospodársku pôdu</t>
  </si>
  <si>
    <t>k) technológie precíznej aplikácie prípravkov na ochranu rastlín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</si>
</sst>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"/>
    <numFmt numFmtId="165" formatCode="#,##0.000"/>
    <numFmt numFmtId="166" formatCode="0.000"/>
    <numFmt numFmtId="167" formatCode="00000000"/>
  </numFmts>
  <fonts count="3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b/>
      <sz val="9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7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0" fontId="11" fillId="0" borderId="0"/>
    <xf numFmtId="0" fontId="14" fillId="0" borderId="0"/>
    <xf numFmtId="0" fontId="17" fillId="0" borderId="0"/>
    <xf numFmtId="0" fontId="1" fillId="0" borderId="0"/>
  </cellStyleXfs>
  <cellXfs count="304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4" fontId="2" fillId="0" borderId="2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/>
    <xf numFmtId="4" fontId="7" fillId="0" borderId="0" xfId="0" applyNumberFormat="1" applyFont="1"/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0" fontId="6" fillId="3" borderId="34" xfId="0" applyFont="1" applyFill="1" applyBorder="1" applyAlignment="1">
      <alignment vertical="center"/>
    </xf>
    <xf numFmtId="0" fontId="6" fillId="3" borderId="34" xfId="0" applyFont="1" applyFill="1" applyBorder="1" applyAlignment="1" applyProtection="1">
      <alignment vertical="center"/>
      <protection hidden="1"/>
    </xf>
    <xf numFmtId="0" fontId="6" fillId="3" borderId="34" xfId="0" applyFont="1" applyFill="1" applyBorder="1" applyAlignment="1" applyProtection="1">
      <alignment horizontal="center" vertical="center"/>
      <protection hidden="1"/>
    </xf>
    <xf numFmtId="0" fontId="6" fillId="3" borderId="34" xfId="0" applyFont="1" applyFill="1" applyBorder="1" applyAlignment="1" applyProtection="1">
      <alignment horizontal="left" vertical="center"/>
      <protection hidden="1"/>
    </xf>
    <xf numFmtId="0" fontId="6" fillId="3" borderId="35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28" xfId="0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center" vertical="center"/>
      <protection hidden="1"/>
    </xf>
    <xf numFmtId="0" fontId="6" fillId="3" borderId="28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>
      <alignment vertical="center"/>
    </xf>
    <xf numFmtId="0" fontId="6" fillId="3" borderId="3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" fontId="6" fillId="0" borderId="19" xfId="0" applyNumberFormat="1" applyFont="1" applyBorder="1" applyAlignment="1" applyProtection="1">
      <alignment vertical="center"/>
      <protection locked="0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2" borderId="21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4" fontId="6" fillId="2" borderId="17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3" borderId="36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4" fontId="6" fillId="3" borderId="28" xfId="0" applyNumberFormat="1" applyFont="1" applyFill="1" applyBorder="1" applyAlignment="1">
      <alignment horizontal="center" vertical="center" wrapText="1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6" fillId="2" borderId="19" xfId="0" applyNumberFormat="1" applyFont="1" applyFill="1" applyBorder="1" applyAlignment="1" applyProtection="1">
      <alignment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wrapText="1"/>
    </xf>
    <xf numFmtId="4" fontId="7" fillId="0" borderId="4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7" fillId="0" borderId="1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6" fillId="2" borderId="28" xfId="0" applyNumberFormat="1" applyFont="1" applyFill="1" applyBorder="1" applyAlignment="1" applyProtection="1">
      <alignment vertical="center" wrapText="1"/>
      <protection hidden="1"/>
    </xf>
    <xf numFmtId="0" fontId="6" fillId="0" borderId="28" xfId="0" applyFont="1" applyBorder="1" applyAlignment="1" applyProtection="1">
      <alignment horizontal="center" vertical="center" wrapText="1"/>
      <protection hidden="1"/>
    </xf>
    <xf numFmtId="4" fontId="6" fillId="0" borderId="28" xfId="0" applyNumberFormat="1" applyFont="1" applyBorder="1" applyAlignment="1" applyProtection="1">
      <alignment horizontal="center" vertical="center" wrapText="1"/>
      <protection hidden="1"/>
    </xf>
    <xf numFmtId="0" fontId="3" fillId="4" borderId="1" xfId="0" applyFont="1" applyFill="1" applyBorder="1" applyAlignment="1">
      <alignment horizontal="center" vertical="center"/>
    </xf>
    <xf numFmtId="0" fontId="3" fillId="5" borderId="32" xfId="0" applyFont="1" applyFill="1" applyBorder="1" applyAlignment="1" applyProtection="1">
      <alignment horizontal="center" vertical="center"/>
      <protection hidden="1"/>
    </xf>
    <xf numFmtId="4" fontId="2" fillId="0" borderId="19" xfId="0" applyNumberFormat="1" applyFont="1" applyBorder="1" applyAlignment="1" applyProtection="1">
      <alignment vertical="center"/>
      <protection locked="0"/>
    </xf>
    <xf numFmtId="4" fontId="5" fillId="4" borderId="22" xfId="0" applyNumberFormat="1" applyFont="1" applyFill="1" applyBorder="1" applyAlignment="1" applyProtection="1">
      <alignment vertical="center"/>
      <protection hidden="1"/>
    </xf>
    <xf numFmtId="4" fontId="5" fillId="4" borderId="20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vertical="center"/>
      <protection hidden="1"/>
    </xf>
    <xf numFmtId="4" fontId="5" fillId="4" borderId="13" xfId="0" applyNumberFormat="1" applyFont="1" applyFill="1" applyBorder="1" applyAlignment="1" applyProtection="1">
      <alignment vertical="center"/>
      <protection hidden="1"/>
    </xf>
    <xf numFmtId="0" fontId="4" fillId="0" borderId="0" xfId="0" applyFont="1" applyFill="1" applyBorder="1"/>
    <xf numFmtId="0" fontId="7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4" fontId="2" fillId="0" borderId="23" xfId="0" applyNumberFormat="1" applyFont="1" applyBorder="1" applyAlignment="1" applyProtection="1">
      <alignment vertical="center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5" fillId="4" borderId="12" xfId="0" applyNumberFormat="1" applyFont="1" applyFill="1" applyBorder="1" applyAlignment="1" applyProtection="1">
      <alignment vertical="center"/>
      <protection hidden="1"/>
    </xf>
    <xf numFmtId="0" fontId="3" fillId="4" borderId="42" xfId="0" applyFont="1" applyFill="1" applyBorder="1" applyAlignment="1">
      <alignment horizontal="center" vertical="center"/>
    </xf>
    <xf numFmtId="0" fontId="15" fillId="0" borderId="0" xfId="4" applyFont="1" applyProtection="1"/>
    <xf numFmtId="0" fontId="16" fillId="0" borderId="0" xfId="4" applyFont="1" applyProtection="1"/>
    <xf numFmtId="4" fontId="16" fillId="0" borderId="0" xfId="4" applyNumberFormat="1" applyFont="1" applyProtection="1"/>
    <xf numFmtId="164" fontId="16" fillId="0" borderId="0" xfId="4" applyNumberFormat="1" applyFont="1" applyProtection="1"/>
    <xf numFmtId="165" fontId="16" fillId="0" borderId="0" xfId="4" applyNumberFormat="1" applyFont="1" applyProtection="1"/>
    <xf numFmtId="49" fontId="18" fillId="0" borderId="0" xfId="5" applyNumberFormat="1" applyFont="1"/>
    <xf numFmtId="0" fontId="18" fillId="0" borderId="0" xfId="5" applyFont="1"/>
    <xf numFmtId="49" fontId="16" fillId="0" borderId="0" xfId="4" applyNumberFormat="1" applyFont="1" applyProtection="1"/>
    <xf numFmtId="49" fontId="19" fillId="0" borderId="0" xfId="5" applyNumberFormat="1" applyFont="1"/>
    <xf numFmtId="0" fontId="19" fillId="0" borderId="0" xfId="5" applyFont="1"/>
    <xf numFmtId="49" fontId="16" fillId="0" borderId="0" xfId="4" applyNumberFormat="1" applyFont="1" applyAlignment="1" applyProtection="1">
      <alignment horizontal="center"/>
    </xf>
    <xf numFmtId="49" fontId="16" fillId="0" borderId="0" xfId="4" applyNumberFormat="1" applyFont="1" applyAlignment="1" applyProtection="1"/>
    <xf numFmtId="0" fontId="20" fillId="0" borderId="0" xfId="4" applyFont="1" applyProtection="1"/>
    <xf numFmtId="0" fontId="16" fillId="0" borderId="43" xfId="4" applyFont="1" applyBorder="1" applyAlignment="1" applyProtection="1">
      <alignment horizontal="center"/>
    </xf>
    <xf numFmtId="0" fontId="16" fillId="0" borderId="44" xfId="4" applyFont="1" applyBorder="1" applyAlignment="1" applyProtection="1">
      <alignment horizontal="centerContinuous"/>
    </xf>
    <xf numFmtId="0" fontId="16" fillId="0" borderId="4" xfId="4" applyFont="1" applyBorder="1" applyAlignment="1" applyProtection="1">
      <alignment horizontal="centerContinuous"/>
    </xf>
    <xf numFmtId="0" fontId="16" fillId="0" borderId="3" xfId="4" applyFont="1" applyBorder="1" applyAlignment="1" applyProtection="1">
      <alignment horizontal="centerContinuous"/>
    </xf>
    <xf numFmtId="0" fontId="16" fillId="0" borderId="45" xfId="4" applyNumberFormat="1" applyFont="1" applyBorder="1" applyAlignment="1" applyProtection="1">
      <alignment horizontal="center"/>
    </xf>
    <xf numFmtId="0" fontId="16" fillId="0" borderId="43" xfId="4" applyNumberFormat="1" applyFont="1" applyBorder="1" applyAlignment="1" applyProtection="1">
      <alignment horizontal="center"/>
    </xf>
    <xf numFmtId="0" fontId="21" fillId="0" borderId="0" xfId="4" applyFont="1" applyAlignment="1" applyProtection="1">
      <alignment horizontal="center"/>
      <protection locked="0"/>
    </xf>
    <xf numFmtId="0" fontId="16" fillId="0" borderId="0" xfId="4" applyFont="1" applyAlignment="1" applyProtection="1">
      <alignment horizontal="center"/>
    </xf>
    <xf numFmtId="49" fontId="16" fillId="0" borderId="0" xfId="4" applyNumberFormat="1" applyFont="1" applyAlignment="1" applyProtection="1">
      <alignment horizontal="left"/>
    </xf>
    <xf numFmtId="0" fontId="16" fillId="0" borderId="19" xfId="4" applyFont="1" applyBorder="1" applyAlignment="1" applyProtection="1">
      <alignment horizontal="center"/>
    </xf>
    <xf numFmtId="0" fontId="16" fillId="0" borderId="19" xfId="4" applyFont="1" applyBorder="1" applyAlignment="1" applyProtection="1">
      <alignment horizontal="center" vertical="center"/>
    </xf>
    <xf numFmtId="0" fontId="16" fillId="0" borderId="23" xfId="4" applyFont="1" applyBorder="1" applyAlignment="1" applyProtection="1">
      <alignment horizontal="center"/>
    </xf>
    <xf numFmtId="0" fontId="16" fillId="0" borderId="23" xfId="4" applyNumberFormat="1" applyFont="1" applyBorder="1" applyAlignment="1" applyProtection="1">
      <alignment horizontal="center"/>
    </xf>
    <xf numFmtId="0" fontId="16" fillId="0" borderId="19" xfId="4" applyNumberFormat="1" applyFont="1" applyBorder="1" applyAlignment="1" applyProtection="1">
      <alignment horizontal="center"/>
    </xf>
    <xf numFmtId="49" fontId="16" fillId="0" borderId="0" xfId="4" applyNumberFormat="1" applyFont="1" applyAlignment="1" applyProtection="1">
      <alignment horizontal="left" vertical="top"/>
    </xf>
    <xf numFmtId="49" fontId="16" fillId="0" borderId="0" xfId="4" applyNumberFormat="1" applyFont="1" applyAlignment="1" applyProtection="1">
      <alignment horizontal="center" vertical="top"/>
    </xf>
    <xf numFmtId="49" fontId="16" fillId="0" borderId="0" xfId="4" applyNumberFormat="1" applyFont="1" applyAlignment="1" applyProtection="1">
      <alignment vertical="top"/>
    </xf>
    <xf numFmtId="49" fontId="16" fillId="0" borderId="0" xfId="4" applyNumberFormat="1" applyFont="1" applyAlignment="1" applyProtection="1">
      <alignment horizontal="left" vertical="top" wrapText="1"/>
    </xf>
    <xf numFmtId="165" fontId="16" fillId="0" borderId="0" xfId="4" applyNumberFormat="1" applyFont="1" applyAlignment="1" applyProtection="1">
      <alignment vertical="top"/>
    </xf>
    <xf numFmtId="4" fontId="16" fillId="0" borderId="0" xfId="4" applyNumberFormat="1" applyFont="1" applyAlignment="1" applyProtection="1">
      <alignment horizontal="center" vertical="top"/>
    </xf>
    <xf numFmtId="4" fontId="16" fillId="0" borderId="0" xfId="4" applyNumberFormat="1" applyFont="1" applyAlignment="1" applyProtection="1">
      <alignment vertical="top"/>
    </xf>
    <xf numFmtId="164" fontId="16" fillId="0" borderId="0" xfId="4" applyNumberFormat="1" applyFont="1" applyAlignment="1" applyProtection="1">
      <alignment vertical="top"/>
    </xf>
    <xf numFmtId="0" fontId="16" fillId="0" borderId="0" xfId="4" applyFont="1" applyAlignment="1" applyProtection="1">
      <alignment vertical="top"/>
    </xf>
    <xf numFmtId="0" fontId="16" fillId="0" borderId="0" xfId="4" applyFont="1" applyAlignment="1" applyProtection="1">
      <alignment horizontal="center" vertical="top"/>
    </xf>
    <xf numFmtId="165" fontId="16" fillId="0" borderId="0" xfId="4" applyNumberFormat="1" applyFont="1" applyAlignment="1" applyProtection="1">
      <alignment horizontal="right" vertical="top"/>
    </xf>
    <xf numFmtId="166" fontId="16" fillId="0" borderId="0" xfId="4" applyNumberFormat="1" applyFont="1" applyAlignment="1" applyProtection="1">
      <alignment horizontal="center" vertical="top"/>
    </xf>
    <xf numFmtId="165" fontId="16" fillId="0" borderId="0" xfId="4" applyNumberFormat="1" applyFont="1" applyAlignment="1" applyProtection="1">
      <alignment horizontal="left" vertical="top"/>
    </xf>
    <xf numFmtId="165" fontId="16" fillId="0" borderId="0" xfId="4" applyNumberFormat="1" applyFont="1" applyAlignment="1" applyProtection="1">
      <alignment horizontal="center" vertical="top"/>
    </xf>
    <xf numFmtId="165" fontId="22" fillId="0" borderId="0" xfId="4" applyNumberFormat="1" applyFont="1" applyAlignment="1">
      <alignment wrapText="1"/>
    </xf>
    <xf numFmtId="0" fontId="16" fillId="0" borderId="0" xfId="4" applyFont="1" applyAlignment="1" applyProtection="1">
      <alignment horizontal="left" vertical="top"/>
    </xf>
    <xf numFmtId="0" fontId="16" fillId="0" borderId="0" xfId="4" applyFont="1" applyAlignment="1" applyProtection="1">
      <alignment horizontal="right" vertical="top"/>
    </xf>
    <xf numFmtId="0" fontId="15" fillId="0" borderId="0" xfId="4" applyFont="1" applyAlignment="1" applyProtection="1">
      <alignment horizontal="left" vertical="top"/>
    </xf>
    <xf numFmtId="0" fontId="6" fillId="3" borderId="21" xfId="0" applyFont="1" applyFill="1" applyBorder="1" applyAlignment="1">
      <alignment horizontal="left" vertical="center"/>
    </xf>
    <xf numFmtId="0" fontId="6" fillId="2" borderId="46" xfId="0" applyFont="1" applyFill="1" applyBorder="1" applyAlignment="1">
      <alignment vertical="center"/>
    </xf>
    <xf numFmtId="0" fontId="6" fillId="2" borderId="47" xfId="0" applyFont="1" applyFill="1" applyBorder="1" applyAlignment="1">
      <alignment vertical="center"/>
    </xf>
    <xf numFmtId="0" fontId="6" fillId="2" borderId="48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7" fillId="0" borderId="17" xfId="0" applyFont="1" applyBorder="1"/>
    <xf numFmtId="0" fontId="6" fillId="3" borderId="49" xfId="0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6" fillId="7" borderId="0" xfId="0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4" fontId="6" fillId="2" borderId="19" xfId="0" applyNumberFormat="1" applyFont="1" applyFill="1" applyBorder="1" applyAlignment="1" applyProtection="1">
      <alignment vertical="center"/>
      <protection hidden="1"/>
    </xf>
    <xf numFmtId="4" fontId="6" fillId="2" borderId="2" xfId="0" applyNumberFormat="1" applyFont="1" applyFill="1" applyBorder="1" applyAlignment="1" applyProtection="1">
      <alignment vertical="center"/>
      <protection hidden="1"/>
    </xf>
    <xf numFmtId="4" fontId="6" fillId="2" borderId="1" xfId="0" applyNumberFormat="1" applyFont="1" applyFill="1" applyBorder="1" applyAlignment="1" applyProtection="1">
      <alignment vertical="center"/>
      <protection hidden="1"/>
    </xf>
    <xf numFmtId="4" fontId="6" fillId="2" borderId="22" xfId="0" applyNumberFormat="1" applyFont="1" applyFill="1" applyBorder="1" applyAlignment="1" applyProtection="1">
      <alignment vertical="center"/>
      <protection hidden="1"/>
    </xf>
    <xf numFmtId="4" fontId="6" fillId="2" borderId="20" xfId="0" applyNumberFormat="1" applyFont="1" applyFill="1" applyBorder="1" applyAlignment="1" applyProtection="1">
      <alignment vertical="center"/>
      <protection hidden="1"/>
    </xf>
    <xf numFmtId="4" fontId="6" fillId="2" borderId="13" xfId="0" applyNumberFormat="1" applyFont="1" applyFill="1" applyBorder="1" applyAlignment="1" applyProtection="1">
      <alignment vertical="center"/>
      <protection hidden="1"/>
    </xf>
    <xf numFmtId="0" fontId="6" fillId="3" borderId="17" xfId="0" applyFont="1" applyFill="1" applyBorder="1" applyAlignment="1">
      <alignment horizontal="left" vertical="center"/>
    </xf>
    <xf numFmtId="0" fontId="7" fillId="0" borderId="0" xfId="0" applyFont="1" applyBorder="1"/>
    <xf numFmtId="0" fontId="6" fillId="3" borderId="34" xfId="0" applyFont="1" applyFill="1" applyBorder="1" applyAlignment="1">
      <alignment horizontal="left" vertical="center"/>
    </xf>
    <xf numFmtId="0" fontId="6" fillId="7" borderId="0" xfId="0" applyFont="1" applyFill="1"/>
    <xf numFmtId="0" fontId="7" fillId="8" borderId="44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4" fontId="7" fillId="0" borderId="0" xfId="0" applyNumberFormat="1" applyFont="1" applyAlignment="1">
      <alignment vertical="center" wrapText="1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12" fillId="4" borderId="2" xfId="6" applyNumberFormat="1" applyFont="1" applyFill="1" applyBorder="1" applyAlignment="1">
      <alignment horizontal="center" vertical="center" wrapText="1"/>
    </xf>
    <xf numFmtId="0" fontId="12" fillId="4" borderId="2" xfId="6" applyNumberFormat="1" applyFont="1" applyFill="1" applyBorder="1" applyAlignment="1">
      <alignment horizontal="center" vertical="center"/>
    </xf>
    <xf numFmtId="1" fontId="7" fillId="0" borderId="2" xfId="0" applyNumberFormat="1" applyFont="1" applyBorder="1" applyProtection="1">
      <protection locked="0"/>
    </xf>
    <xf numFmtId="4" fontId="7" fillId="0" borderId="2" xfId="0" applyNumberFormat="1" applyFont="1" applyBorder="1" applyProtection="1">
      <protection hidden="1"/>
    </xf>
    <xf numFmtId="0" fontId="7" fillId="0" borderId="2" xfId="0" applyFont="1" applyBorder="1" applyProtection="1">
      <protection locked="0"/>
    </xf>
    <xf numFmtId="167" fontId="7" fillId="0" borderId="2" xfId="0" applyNumberFormat="1" applyFont="1" applyBorder="1" applyProtection="1">
      <protection locked="0"/>
    </xf>
    <xf numFmtId="0" fontId="7" fillId="4" borderId="2" xfId="0" applyFont="1" applyFill="1" applyBorder="1"/>
    <xf numFmtId="4" fontId="6" fillId="4" borderId="2" xfId="0" applyNumberFormat="1" applyFont="1" applyFill="1" applyBorder="1" applyAlignment="1" applyProtection="1">
      <alignment vertical="center"/>
      <protection hidden="1"/>
    </xf>
    <xf numFmtId="0" fontId="7" fillId="0" borderId="0" xfId="0" applyFont="1" applyFill="1" applyBorder="1"/>
    <xf numFmtId="0" fontId="6" fillId="0" borderId="0" xfId="6" applyFont="1" applyFill="1" applyBorder="1" applyAlignment="1">
      <alignment vertical="center"/>
    </xf>
    <xf numFmtId="4" fontId="6" fillId="0" borderId="0" xfId="6" applyNumberFormat="1" applyFont="1" applyFill="1" applyBorder="1" applyAlignment="1">
      <alignment vertical="center"/>
    </xf>
    <xf numFmtId="0" fontId="12" fillId="4" borderId="23" xfId="6" applyNumberFormat="1" applyFont="1" applyFill="1" applyBorder="1" applyAlignment="1">
      <alignment horizontal="center" vertical="center"/>
    </xf>
    <xf numFmtId="0" fontId="12" fillId="4" borderId="19" xfId="6" applyNumberFormat="1" applyFont="1" applyFill="1" applyBorder="1" applyAlignment="1">
      <alignment horizontal="center" vertical="center" wrapText="1"/>
    </xf>
    <xf numFmtId="0" fontId="12" fillId="4" borderId="19" xfId="6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7" fillId="0" borderId="2" xfId="0" applyNumberFormat="1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1" fontId="7" fillId="0" borderId="0" xfId="0" applyNumberFormat="1" applyFont="1"/>
    <xf numFmtId="2" fontId="7" fillId="0" borderId="0" xfId="0" applyNumberFormat="1" applyFont="1"/>
    <xf numFmtId="167" fontId="7" fillId="0" borderId="2" xfId="0" applyNumberFormat="1" applyFont="1" applyBorder="1" applyAlignment="1" applyProtection="1">
      <alignment vertical="center"/>
      <protection locked="0"/>
    </xf>
    <xf numFmtId="167" fontId="7" fillId="0" borderId="43" xfId="0" applyNumberFormat="1" applyFont="1" applyBorder="1" applyAlignment="1" applyProtection="1">
      <alignment vertical="center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3" fillId="6" borderId="29" xfId="0" applyFont="1" applyFill="1" applyBorder="1" applyAlignment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vertical="center" wrapText="1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3" fillId="5" borderId="19" xfId="0" applyFont="1" applyFill="1" applyBorder="1" applyAlignment="1" applyProtection="1">
      <alignment horizontal="center" vertical="center"/>
      <protection hidden="1"/>
    </xf>
    <xf numFmtId="0" fontId="3" fillId="6" borderId="49" xfId="0" applyFont="1" applyFill="1" applyBorder="1" applyAlignment="1">
      <alignment horizontal="center" vertical="center"/>
    </xf>
    <xf numFmtId="0" fontId="3" fillId="5" borderId="43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/>
    <xf numFmtId="0" fontId="26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4" fontId="7" fillId="0" borderId="0" xfId="0" applyNumberFormat="1" applyFont="1" applyAlignment="1">
      <alignment vertical="center"/>
    </xf>
    <xf numFmtId="0" fontId="6" fillId="3" borderId="17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hidden="1"/>
    </xf>
    <xf numFmtId="0" fontId="7" fillId="8" borderId="0" xfId="0" applyFont="1" applyFill="1"/>
    <xf numFmtId="0" fontId="7" fillId="8" borderId="54" xfId="0" applyFont="1" applyFill="1" applyBorder="1" applyAlignment="1">
      <alignment vertical="center"/>
    </xf>
    <xf numFmtId="0" fontId="7" fillId="8" borderId="47" xfId="0" applyNumberFormat="1" applyFont="1" applyFill="1" applyBorder="1" applyAlignment="1" applyProtection="1">
      <alignment horizontal="left" vertical="center" wrapText="1"/>
      <protection locked="0"/>
    </xf>
    <xf numFmtId="0" fontId="7" fillId="8" borderId="23" xfId="0" applyNumberFormat="1" applyFont="1" applyFill="1" applyBorder="1" applyAlignment="1" applyProtection="1">
      <alignment horizontal="left" vertical="center" wrapText="1"/>
      <protection locked="0"/>
    </xf>
    <xf numFmtId="0" fontId="7" fillId="8" borderId="3" xfId="0" applyFont="1" applyFill="1" applyBorder="1"/>
    <xf numFmtId="0" fontId="7" fillId="8" borderId="3" xfId="0" applyNumberFormat="1" applyFont="1" applyFill="1" applyBorder="1" applyAlignment="1" applyProtection="1">
      <alignment horizontal="left" vertical="center" wrapText="1"/>
      <protection locked="0"/>
    </xf>
    <xf numFmtId="0" fontId="7" fillId="8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9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NumberFormat="1" applyFont="1" applyBorder="1" applyAlignment="1" applyProtection="1">
      <alignment horizontal="center" vertical="center" wrapText="1"/>
      <protection locked="0"/>
    </xf>
    <xf numFmtId="0" fontId="7" fillId="8" borderId="47" xfId="0" applyFont="1" applyFill="1" applyBorder="1"/>
    <xf numFmtId="0" fontId="7" fillId="0" borderId="0" xfId="0" applyFont="1" applyAlignment="1">
      <alignment vertical="center" wrapText="1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19" xfId="0" applyFont="1" applyBorder="1" applyAlignment="1" applyProtection="1">
      <alignment horizontal="left" vertical="center" wrapText="1"/>
      <protection locked="0"/>
    </xf>
    <xf numFmtId="0" fontId="6" fillId="3" borderId="18" xfId="0" applyFont="1" applyFill="1" applyBorder="1" applyAlignment="1">
      <alignment horizontal="center" vertical="center" wrapText="1"/>
    </xf>
    <xf numFmtId="4" fontId="6" fillId="0" borderId="48" xfId="0" applyNumberFormat="1" applyFont="1" applyBorder="1" applyAlignment="1" applyProtection="1">
      <alignment vertical="center" wrapText="1"/>
      <protection hidden="1"/>
    </xf>
    <xf numFmtId="4" fontId="6" fillId="0" borderId="27" xfId="0" applyNumberFormat="1" applyFont="1" applyBorder="1" applyAlignment="1" applyProtection="1">
      <alignment vertical="center"/>
      <protection hidden="1"/>
    </xf>
    <xf numFmtId="4" fontId="6" fillId="0" borderId="25" xfId="0" applyNumberFormat="1" applyFont="1" applyBorder="1" applyAlignment="1" applyProtection="1">
      <alignment vertical="center"/>
      <protection hidden="1"/>
    </xf>
    <xf numFmtId="4" fontId="6" fillId="0" borderId="22" xfId="0" applyNumberFormat="1" applyFont="1" applyBorder="1" applyAlignment="1" applyProtection="1">
      <alignment vertical="center" wrapText="1"/>
      <protection locked="0"/>
    </xf>
    <xf numFmtId="4" fontId="6" fillId="0" borderId="20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4" fontId="6" fillId="0" borderId="13" xfId="0" applyNumberFormat="1" applyFont="1" applyBorder="1" applyAlignment="1" applyProtection="1">
      <alignment vertical="center"/>
      <protection locked="0"/>
    </xf>
    <xf numFmtId="4" fontId="6" fillId="0" borderId="19" xfId="0" applyNumberFormat="1" applyFont="1" applyBorder="1" applyAlignment="1" applyProtection="1">
      <alignment horizontal="center" vertical="center" wrapText="1"/>
      <protection locked="0"/>
    </xf>
    <xf numFmtId="10" fontId="7" fillId="0" borderId="0" xfId="0" applyNumberFormat="1" applyFont="1" applyAlignment="1">
      <alignment vertical="center" wrapText="1"/>
    </xf>
    <xf numFmtId="10" fontId="6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7" fillId="8" borderId="0" xfId="0" applyFont="1" applyFill="1" applyAlignment="1">
      <alignment wrapText="1"/>
    </xf>
    <xf numFmtId="0" fontId="7" fillId="8" borderId="0" xfId="0" applyFont="1" applyFill="1" applyAlignment="1">
      <alignment vertical="center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left" vertical="center"/>
    </xf>
    <xf numFmtId="4" fontId="6" fillId="2" borderId="19" xfId="0" applyNumberFormat="1" applyFont="1" applyFill="1" applyBorder="1" applyAlignment="1">
      <alignment vertical="center"/>
    </xf>
    <xf numFmtId="0" fontId="29" fillId="0" borderId="0" xfId="0" applyFont="1"/>
    <xf numFmtId="0" fontId="24" fillId="0" borderId="0" xfId="0" applyFont="1"/>
    <xf numFmtId="0" fontId="10" fillId="0" borderId="0" xfId="1" applyFont="1" applyAlignment="1" applyProtection="1">
      <alignment horizontal="left" vertical="center"/>
      <protection hidden="1"/>
    </xf>
    <xf numFmtId="0" fontId="7" fillId="0" borderId="2" xfId="0" applyFont="1" applyBorder="1" applyAlignment="1" applyProtection="1">
      <alignment vertical="center" wrapText="1"/>
      <protection locked="0"/>
    </xf>
    <xf numFmtId="0" fontId="12" fillId="3" borderId="38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28" fillId="3" borderId="38" xfId="0" applyFont="1" applyFill="1" applyBorder="1" applyAlignment="1">
      <alignment horizontal="center" vertical="center" wrapText="1"/>
    </xf>
    <xf numFmtId="0" fontId="28" fillId="3" borderId="39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44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7" fillId="8" borderId="44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9" xfId="0" applyFont="1" applyBorder="1" applyAlignment="1" applyProtection="1">
      <alignment vertical="center" wrapText="1"/>
      <protection locked="0"/>
    </xf>
    <xf numFmtId="0" fontId="6" fillId="0" borderId="56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horizontal="left" vertical="center" wrapText="1"/>
      <protection locked="0"/>
    </xf>
    <xf numFmtId="0" fontId="6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37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 wrapText="1"/>
      <protection locked="0"/>
    </xf>
    <xf numFmtId="167" fontId="7" fillId="0" borderId="2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6" fillId="8" borderId="57" xfId="0" applyFont="1" applyFill="1" applyBorder="1" applyAlignment="1">
      <alignment horizontal="left" vertical="center" indent="2"/>
    </xf>
    <xf numFmtId="0" fontId="6" fillId="8" borderId="7" xfId="0" applyFont="1" applyFill="1" applyBorder="1" applyAlignment="1">
      <alignment horizontal="left" vertical="center" indent="2"/>
    </xf>
    <xf numFmtId="0" fontId="6" fillId="8" borderId="44" xfId="0" applyFont="1" applyFill="1" applyBorder="1" applyAlignment="1">
      <alignment horizontal="left" vertical="center" indent="2"/>
    </xf>
    <xf numFmtId="0" fontId="6" fillId="8" borderId="4" xfId="0" applyFont="1" applyFill="1" applyBorder="1" applyAlignment="1">
      <alignment horizontal="left" vertical="center" indent="2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 applyProtection="1">
      <alignment vertical="center" wrapText="1"/>
      <protection locked="0"/>
    </xf>
    <xf numFmtId="10" fontId="3" fillId="6" borderId="29" xfId="0" applyNumberFormat="1" applyFont="1" applyFill="1" applyBorder="1" applyAlignment="1" applyProtection="1">
      <alignment horizontal="center" vertical="center"/>
      <protection hidden="1"/>
    </xf>
    <xf numFmtId="10" fontId="3" fillId="6" borderId="30" xfId="0" applyNumberFormat="1" applyFont="1" applyFill="1" applyBorder="1" applyAlignment="1" applyProtection="1">
      <alignment horizontal="center" vertical="center"/>
      <protection hidden="1"/>
    </xf>
    <xf numFmtId="4" fontId="3" fillId="6" borderId="29" xfId="0" applyNumberFormat="1" applyFont="1" applyFill="1" applyBorder="1" applyAlignment="1" applyProtection="1">
      <alignment horizontal="center" vertical="center"/>
      <protection hidden="1"/>
    </xf>
    <xf numFmtId="4" fontId="3" fillId="6" borderId="31" xfId="0" applyNumberFormat="1" applyFont="1" applyFill="1" applyBorder="1" applyAlignment="1" applyProtection="1">
      <alignment horizontal="center" vertical="center"/>
      <protection hidden="1"/>
    </xf>
    <xf numFmtId="10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0" xfId="0" applyNumberFormat="1" applyFont="1" applyFill="1" applyBorder="1" applyAlignment="1" applyProtection="1">
      <alignment horizontal="center" vertical="center"/>
      <protection hidden="1"/>
    </xf>
    <xf numFmtId="10" fontId="4" fillId="5" borderId="19" xfId="0" applyNumberFormat="1" applyFont="1" applyFill="1" applyBorder="1" applyAlignment="1" applyProtection="1">
      <alignment horizontal="center" vertical="center"/>
      <protection hidden="1"/>
    </xf>
    <xf numFmtId="10" fontId="4" fillId="5" borderId="22" xfId="0" applyNumberFormat="1" applyFont="1" applyFill="1" applyBorder="1" applyAlignment="1" applyProtection="1">
      <alignment horizontal="center" vertical="center"/>
      <protection hidden="1"/>
    </xf>
    <xf numFmtId="4" fontId="4" fillId="5" borderId="2" xfId="0" applyNumberFormat="1" applyFont="1" applyFill="1" applyBorder="1" applyAlignment="1" applyProtection="1">
      <alignment horizontal="center" vertical="center"/>
      <protection hidden="1"/>
    </xf>
    <xf numFmtId="4" fontId="4" fillId="5" borderId="19" xfId="0" applyNumberFormat="1" applyFont="1" applyFill="1" applyBorder="1" applyAlignment="1" applyProtection="1">
      <alignment horizontal="center" vertical="center"/>
      <protection hidden="1"/>
    </xf>
    <xf numFmtId="0" fontId="3" fillId="6" borderId="29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 applyProtection="1">
      <alignment horizontal="center" vertical="center"/>
      <protection locked="0"/>
    </xf>
    <xf numFmtId="0" fontId="3" fillId="5" borderId="51" xfId="0" applyFont="1" applyFill="1" applyBorder="1" applyAlignment="1" applyProtection="1">
      <alignment horizontal="center" vertical="center"/>
      <protection hidden="1"/>
    </xf>
    <xf numFmtId="0" fontId="3" fillId="5" borderId="52" xfId="0" applyFont="1" applyFill="1" applyBorder="1" applyAlignment="1" applyProtection="1">
      <alignment horizontal="center" vertical="center"/>
      <protection hidden="1"/>
    </xf>
    <xf numFmtId="0" fontId="3" fillId="5" borderId="26" xfId="0" applyFont="1" applyFill="1" applyBorder="1" applyAlignment="1" applyProtection="1">
      <alignment horizontal="center" vertical="center"/>
      <protection hidden="1"/>
    </xf>
    <xf numFmtId="0" fontId="3" fillId="5" borderId="50" xfId="0" applyFont="1" applyFill="1" applyBorder="1" applyAlignment="1" applyProtection="1">
      <alignment horizontal="center" vertical="center"/>
      <protection hidden="1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0" fontId="3" fillId="5" borderId="53" xfId="0" applyFont="1" applyFill="1" applyBorder="1" applyAlignment="1" applyProtection="1">
      <alignment horizontal="center" vertical="center"/>
      <protection hidden="1"/>
    </xf>
    <xf numFmtId="4" fontId="4" fillId="5" borderId="43" xfId="0" applyNumberFormat="1" applyFont="1" applyFill="1" applyBorder="1" applyAlignment="1" applyProtection="1">
      <alignment horizontal="center" vertical="center"/>
      <protection hidden="1"/>
    </xf>
    <xf numFmtId="4" fontId="4" fillId="0" borderId="43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3" fillId="6" borderId="3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</cellXfs>
  <cellStyles count="7">
    <cellStyle name="Hypertextové prepojenie" xfId="1" builtinId="8"/>
    <cellStyle name="Normálna" xfId="0" builtinId="0"/>
    <cellStyle name="Normálna 2" xfId="2" xr:uid="{00000000-0005-0000-0000-000002000000}"/>
    <cellStyle name="Normálne 2" xfId="3" xr:uid="{00000000-0005-0000-0000-000003000000}"/>
    <cellStyle name="Normálne 2 2" xfId="6" xr:uid="{00000000-0005-0000-0000-000004000000}"/>
    <cellStyle name="Normálne 3" xfId="4" xr:uid="{00000000-0005-0000-0000-000005000000}"/>
    <cellStyle name="normálne_KLs" xfId="5" xr:uid="{00000000-0005-0000-0000-000006000000}"/>
  </cellStyles>
  <dxfs count="9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0000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62:H512" headerRowDxfId="21" dataDxfId="19" totalsRowDxfId="17" headerRowBorderDxfId="20" tableBorderDxfId="18" totalsRowBorderDxfId="16" headerRowCellStyle="Normálne 2 2">
  <tableColumns count="8">
    <tableColumn id="1" xr3:uid="{00000000-0010-0000-0000-000001000000}" name="P.č." totalsRowLabel="Celková hodnota" dataDxfId="15" totalsRowDxfId="14"/>
    <tableColumn id="2" xr3:uid="{00000000-0010-0000-0000-000002000000}" name="IČO žiadateľa/člena OOV" dataDxfId="13" totalsRowDxfId="12"/>
    <tableColumn id="8" xr3:uid="{00000000-0010-0000-0000-000008000000}" name="Pestovateľský rok" dataDxfId="11" totalsRowDxfId="10"/>
    <tableColumn id="3" xr3:uid="{00000000-0010-0000-0000-000003000000}" name="Štvorec" dataDxfId="9" totalsRowDxfId="8"/>
    <tableColumn id="4" xr3:uid="{00000000-0010-0000-0000-000004000000}" name="Kód dielu" dataDxfId="7" totalsRowDxfId="6"/>
    <tableColumn id="5" xr3:uid="{00000000-0010-0000-0000-000005000000}" name="Výmera dielu (ha/ár)" totalsRowFunction="sum" dataDxfId="5" totalsRowDxfId="4"/>
    <tableColumn id="6" xr3:uid="{00000000-0010-0000-0000-000006000000}" name="Užívaná výmera dielu (ha/ár)" totalsRowFunction="sum" dataDxfId="3" totalsRowDxfId="2"/>
    <tableColumn id="7" xr3:uid="{00000000-0010-0000-0000-000007000000}" name="Komodit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2"/>
  <dimension ref="A5:J22"/>
  <sheetViews>
    <sheetView zoomScaleNormal="100" zoomScaleSheetLayoutView="110" workbookViewId="0">
      <selection activeCell="A18" sqref="A18"/>
    </sheetView>
  </sheetViews>
  <sheetFormatPr defaultRowHeight="15" x14ac:dyDescent="0.25"/>
  <cols>
    <col min="1" max="1" width="11.85546875" customWidth="1"/>
  </cols>
  <sheetData>
    <row r="5" spans="1:10" ht="15.75" x14ac:dyDescent="0.25">
      <c r="A5" s="238" t="s">
        <v>0</v>
      </c>
      <c r="B5" s="238"/>
      <c r="C5" s="238"/>
      <c r="D5" s="238"/>
      <c r="E5" s="238"/>
      <c r="F5" s="238"/>
      <c r="G5" s="238"/>
      <c r="H5" s="238"/>
      <c r="I5" s="238"/>
      <c r="J5" s="238"/>
    </row>
    <row r="6" spans="1:10" x14ac:dyDescent="0.25">
      <c r="A6" s="80" t="str">
        <f>IF('rok 20XY-20XZ'!E12="v červenooznačených riadkoch sú nekorektne zadané údaje","Nekorektne vyplnený hárok oprávnené výdavky projektu",IF('rok 20XY-20XZ'!Q16=0,"nie je vyplnený hárok oprávnené výdavky projektu",IF('rok 20XY-20XZ'!L15="vyberte rok","nekorektne vyplnený hárok oprávnené výdavky projektu","")))</f>
        <v>nie je vyplnený hárok oprávnené výdavky projektu</v>
      </c>
    </row>
    <row r="9" spans="1:10" ht="15.75" x14ac:dyDescent="0.25">
      <c r="A9" s="238" t="s">
        <v>14</v>
      </c>
      <c r="B9" s="238"/>
      <c r="C9" s="238"/>
      <c r="D9" s="238"/>
      <c r="E9" s="238"/>
      <c r="F9" s="238"/>
      <c r="G9" s="238"/>
      <c r="H9" s="238"/>
      <c r="I9" s="238"/>
      <c r="J9" s="238"/>
    </row>
    <row r="10" spans="1:10" x14ac:dyDescent="0.25">
      <c r="A10" s="80" t="str">
        <f>IF('Intenzita pomoci'!F24=0,"nie je vyplnený hárok Intenzita pomoci","")</f>
        <v>nie je vyplnený hárok Intenzita pomoci</v>
      </c>
    </row>
    <row r="13" spans="1:10" ht="15.75" x14ac:dyDescent="0.25">
      <c r="A13" s="238" t="s">
        <v>33</v>
      </c>
      <c r="B13" s="238"/>
      <c r="C13" s="238"/>
      <c r="D13" s="238"/>
      <c r="E13" s="238"/>
      <c r="F13" s="238"/>
      <c r="G13" s="238"/>
      <c r="H13" s="238"/>
      <c r="I13" s="238"/>
      <c r="J13" s="238"/>
    </row>
    <row r="14" spans="1:10" x14ac:dyDescent="0.25">
      <c r="A14" s="80" t="str">
        <f>IF(Harmonogram!N14=0,"nie je vyplnený hárok Časový harmonogram predkladania žiadostí o platbu",IF('Intenzita pomoci'!F24&lt;&gt;Harmonogram!N14,"nesúlad údajov na hárkoch Intenzita pomoci a Harmonogram predkladania žiadostí o platbu",""))</f>
        <v>nie je vyplnený hárok Časový harmonogram predkladania žiadostí o platbu</v>
      </c>
    </row>
    <row r="17" spans="1:10" ht="15.75" x14ac:dyDescent="0.25">
      <c r="A17" s="238" t="s">
        <v>47</v>
      </c>
      <c r="B17" s="238"/>
      <c r="C17" s="238"/>
      <c r="D17" s="238"/>
      <c r="E17" s="238"/>
      <c r="F17" s="238"/>
      <c r="G17" s="238"/>
      <c r="H17" s="238"/>
      <c r="I17" s="238"/>
      <c r="J17" s="238"/>
    </row>
    <row r="18" spans="1:10" x14ac:dyDescent="0.25">
      <c r="A18" s="80" t="e">
        <f>IF(AND(#REF!="Vyberte typ prijímateľa",#REF!="Vyberte typ účtovníctva",#REF!="",#REF!=0),"nie je vyplnený hárok Podiel tržieb z lesníckej prvovýroby alebo poskytovaných lesníckych služieb",IF(OR(#REF!="",#REF!=""),"nekorektne zadané údaje na hárku Podiel tržieb z lesníckej prvovýroby alebo poskytovaných lesníckych služieb",IF(#REF!="v červenooznačených riadkoch sú chybne zadané údaje","nekorektne zadané údaje na hárku Podiel tržieb z lesníckej prvovýroby alebo poskytovaných lesníckych služieb",IF(OR(#REF!="Vyberte typ účtovníctva",#REF!="Vyberte typ prijímateľa"),"nekorektne zadané údaje na hárku Podiel tržieb z lesníckej prvovýroby alebo poskytovaných lesníckych služieb",IF(AND(OR(#REF!=#REF!,#REF!=#REF!),OR(#REF!=#REF!,#REF!=#REF!,#REF!=#REF!),OR(#REF!="",#REF!=0)),"nekorektne zadané údaje na hárku Podiel tržieb z lesníckej prvovýroby alebo poskytovaných lesníckych služieb","")))))</f>
        <v>#REF!</v>
      </c>
      <c r="B18" s="10"/>
      <c r="C18" s="10"/>
      <c r="D18" s="10"/>
      <c r="E18" s="10"/>
      <c r="F18" s="10"/>
      <c r="G18" s="10"/>
      <c r="H18" s="10"/>
      <c r="I18" s="10"/>
      <c r="J18" s="10"/>
    </row>
    <row r="21" spans="1:10" ht="15.75" x14ac:dyDescent="0.25">
      <c r="A21" s="238" t="s">
        <v>48</v>
      </c>
      <c r="B21" s="238"/>
      <c r="C21" s="238"/>
      <c r="D21" s="238"/>
      <c r="E21" s="238"/>
      <c r="F21" s="238"/>
      <c r="G21" s="238"/>
      <c r="H21" s="238"/>
      <c r="I21" s="238"/>
      <c r="J21" s="238"/>
    </row>
    <row r="22" spans="1:10" x14ac:dyDescent="0.25">
      <c r="A22" s="10"/>
    </row>
  </sheetData>
  <mergeCells count="5">
    <mergeCell ref="A5:J5"/>
    <mergeCell ref="A9:J9"/>
    <mergeCell ref="A13:J13"/>
    <mergeCell ref="A17:J17"/>
    <mergeCell ref="A21:J21"/>
  </mergeCells>
  <hyperlinks>
    <hyperlink ref="A5" location="'rok 20xy-20xz'!A1" display="OPRÁVNENÉ VÝDAVKY PROJEKTU" xr:uid="{00000000-0004-0000-0000-000000000000}"/>
    <hyperlink ref="A9" location="'Intenzita pomoci'!A1" display="INTENZITA POMOCI" xr:uid="{00000000-0004-0000-0000-000001000000}"/>
    <hyperlink ref="A13" location="Harmonogram!A1" display="ČASOVÝ HARMONOGRAM PREDKLADANIA ŽIADOSTÍ O PLATBU " xr:uid="{00000000-0004-0000-0000-000002000000}"/>
    <hyperlink ref="A17" location="Podiel_tržieb!A1" display="PODIEL TRŽIEB Z LESNÍCKEJ PRVOVÝROBY ALEBO POSKYTOVANÝCH LESNÍCKYCH SLUŽIEB" xr:uid="{00000000-0004-0000-0000-000003000000}"/>
    <hyperlink ref="A21" location="Body!A1" display="BODOVACIE KRITÉRIA" xr:uid="{00000000-0004-0000-0000-000004000000}"/>
  </hyperlinks>
  <printOptions horizontalCentered="1"/>
  <pageMargins left="0.19685039370078741" right="0.1968503937007874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1"/>
  <dimension ref="A1:AP226"/>
  <sheetViews>
    <sheetView tabSelected="1" topLeftCell="A2" zoomScaleNormal="100" workbookViewId="0">
      <selection activeCell="H24" sqref="H24"/>
    </sheetView>
  </sheetViews>
  <sheetFormatPr defaultRowHeight="12.75" x14ac:dyDescent="0.2"/>
  <cols>
    <col min="1" max="1" width="3.28515625" style="10" customWidth="1"/>
    <col min="2" max="3" width="12.7109375" style="10" customWidth="1"/>
    <col min="4" max="4" width="22.42578125" style="10" customWidth="1"/>
    <col min="5" max="5" width="11" style="10" customWidth="1"/>
    <col min="6" max="6" width="6.5703125" style="10" bestFit="1" customWidth="1"/>
    <col min="7" max="7" width="11.140625" style="10" customWidth="1"/>
    <col min="8" max="8" width="37.85546875" style="10" customWidth="1"/>
    <col min="9" max="9" width="10.5703125" style="10" customWidth="1"/>
    <col min="10" max="10" width="8.85546875" style="10" customWidth="1"/>
    <col min="11" max="11" width="13.140625" style="10" customWidth="1"/>
    <col min="12" max="15" width="11" style="10" customWidth="1"/>
    <col min="16" max="16" width="11" style="10" hidden="1" customWidth="1"/>
    <col min="17" max="19" width="11.7109375" style="10" customWidth="1"/>
    <col min="20" max="20" width="12.7109375" style="10" customWidth="1"/>
    <col min="21" max="21" width="15" style="11" customWidth="1"/>
    <col min="22" max="22" width="10.85546875" style="10" customWidth="1"/>
    <col min="23" max="23" width="11.7109375" style="10" customWidth="1"/>
    <col min="24" max="24" width="13.7109375" style="10" hidden="1" customWidth="1"/>
    <col min="25" max="25" width="13.28515625" style="10" hidden="1" customWidth="1"/>
    <col min="26" max="26" width="19.5703125" style="10" hidden="1" customWidth="1"/>
    <col min="27" max="27" width="13.28515625" style="78" hidden="1" customWidth="1"/>
    <col min="28" max="28" width="69.28515625" style="10" hidden="1" customWidth="1"/>
    <col min="29" max="29" width="13.28515625" style="10" hidden="1" customWidth="1"/>
    <col min="30" max="30" width="15" style="10" hidden="1" customWidth="1"/>
    <col min="31" max="31" width="11.7109375" style="10" hidden="1" customWidth="1"/>
    <col min="32" max="33" width="9.140625" style="10" hidden="1" customWidth="1"/>
    <col min="34" max="34" width="47.42578125" style="10" hidden="1" customWidth="1"/>
    <col min="35" max="38" width="9.140625" style="10" hidden="1" customWidth="1"/>
    <col min="39" max="39" width="20.42578125" style="10" hidden="1" customWidth="1"/>
    <col min="40" max="40" width="11.7109375" style="10" hidden="1" customWidth="1"/>
    <col min="41" max="42" width="9.140625" style="10" hidden="1" customWidth="1"/>
    <col min="43" max="16384" width="9.140625" style="10"/>
  </cols>
  <sheetData>
    <row r="1" spans="1:28" ht="38.25" hidden="1" customHeight="1" x14ac:dyDescent="0.2">
      <c r="M1" s="142" t="str">
        <f>IF($L$15="vyberte rok","",IF(AND(M15="",M16&gt;0),"chyba",""))</f>
        <v/>
      </c>
      <c r="N1" s="142" t="str">
        <f>IF($L$15="vyberte rok","",IF(AND(N15="",N16&gt;0),"chyba",""))</f>
        <v/>
      </c>
      <c r="O1" s="142" t="str">
        <f>IF($L$15="vyberte rok","",IF(AND(O15="",O16&gt;0),"chyba",""))</f>
        <v/>
      </c>
      <c r="P1" s="142" t="str">
        <f>IF($L$15="vyberte rok","",IF(AND(P15="",P16&gt;0),"chyba",""))</f>
        <v/>
      </c>
    </row>
    <row r="2" spans="1:28" ht="15" x14ac:dyDescent="0.2">
      <c r="A2" s="8" t="s">
        <v>41</v>
      </c>
      <c r="B2" s="9"/>
      <c r="C2" s="9"/>
      <c r="W2" s="79"/>
      <c r="Y2" s="12" t="s">
        <v>38</v>
      </c>
      <c r="Z2" s="81" t="s">
        <v>140</v>
      </c>
    </row>
    <row r="3" spans="1:28" x14ac:dyDescent="0.2">
      <c r="A3" s="14" t="s">
        <v>0</v>
      </c>
      <c r="Y3" s="82"/>
      <c r="Z3" s="81" t="s">
        <v>138</v>
      </c>
    </row>
    <row r="4" spans="1:28" ht="15" customHeight="1" x14ac:dyDescent="0.2">
      <c r="A4" s="14"/>
      <c r="C4" s="154" t="s">
        <v>130</v>
      </c>
      <c r="D4" s="245"/>
      <c r="E4" s="246"/>
      <c r="F4" s="246"/>
      <c r="G4" s="246"/>
      <c r="H4" s="247"/>
      <c r="I4" s="248" t="s">
        <v>141</v>
      </c>
      <c r="J4" s="249"/>
      <c r="K4" s="159" t="s">
        <v>140</v>
      </c>
      <c r="L4" s="252" t="str">
        <f>IF(AND(W20&gt;0,OR(D4="vyberte oblasť",D4="",L15="vyberte rok",L15="",K4="vyberte",K4="")),"vyberte oblasť a/alebo rok a/alebo financovanie z EURI","")</f>
        <v/>
      </c>
      <c r="M4" s="253"/>
      <c r="N4" s="253"/>
      <c r="O4" s="253"/>
      <c r="P4" s="253"/>
      <c r="Q4" s="250" t="str">
        <f>IF(AND(K4="Áno",OR(D4=Z19)),"oblasť nie je financovaná z EURI","")</f>
        <v/>
      </c>
      <c r="R4" s="250"/>
      <c r="S4" s="250"/>
      <c r="T4" s="250"/>
      <c r="U4" s="250"/>
      <c r="V4" s="250"/>
      <c r="W4" s="161"/>
      <c r="Y4" s="82"/>
      <c r="Z4" s="81" t="s">
        <v>139</v>
      </c>
    </row>
    <row r="5" spans="1:28" ht="15" customHeight="1" x14ac:dyDescent="0.2">
      <c r="A5" s="14"/>
      <c r="C5" s="154" t="s">
        <v>43</v>
      </c>
      <c r="D5" s="263"/>
      <c r="E5" s="263"/>
      <c r="F5" s="263"/>
      <c r="G5" s="263"/>
      <c r="H5" s="263"/>
      <c r="I5" s="263"/>
      <c r="J5" s="263"/>
      <c r="K5" s="263"/>
      <c r="L5" s="15"/>
      <c r="M5" s="261"/>
      <c r="N5" s="261"/>
      <c r="Q5" s="270" t="str">
        <f>IF(OR(K8="",K9="",K10="",K4="",K8="vyberte",K9="vyberte",K10="vyberte",K4="vyberte"),"vyplnte červenooznačené bunky","")</f>
        <v>vyplnte červenooznačené bunky</v>
      </c>
      <c r="R5" s="270"/>
      <c r="S5" s="270"/>
      <c r="U5" s="15"/>
      <c r="V5" s="261"/>
      <c r="W5" s="261"/>
      <c r="Y5" s="82">
        <v>2023</v>
      </c>
      <c r="Z5" s="81"/>
    </row>
    <row r="6" spans="1:28" ht="15" customHeight="1" x14ac:dyDescent="0.2">
      <c r="A6" s="14"/>
      <c r="C6" s="76" t="s">
        <v>44</v>
      </c>
      <c r="D6" s="264"/>
      <c r="E6" s="264"/>
      <c r="F6" s="264"/>
      <c r="G6" s="264"/>
      <c r="H6" s="264"/>
      <c r="I6" s="264"/>
      <c r="J6" s="264"/>
      <c r="K6" s="264"/>
      <c r="L6" s="15"/>
      <c r="M6" s="261"/>
      <c r="N6" s="261"/>
      <c r="Q6" s="250" t="str">
        <f>IF(AO22&gt;0,"zadajte žiadanú sumu do žlto označených buniek","")</f>
        <v/>
      </c>
      <c r="R6" s="250"/>
      <c r="S6" s="250"/>
      <c r="T6" s="250"/>
      <c r="U6" s="234"/>
      <c r="V6" s="261"/>
      <c r="W6" s="261"/>
      <c r="Y6" s="10">
        <v>2024</v>
      </c>
      <c r="Z6" s="81"/>
    </row>
    <row r="7" spans="1:28" ht="33" customHeight="1" x14ac:dyDescent="0.2">
      <c r="A7" s="14"/>
      <c r="C7" s="76" t="s">
        <v>137</v>
      </c>
      <c r="D7" s="254"/>
      <c r="E7" s="254"/>
      <c r="F7" s="254"/>
      <c r="G7" s="254"/>
      <c r="H7" s="254"/>
      <c r="I7" s="254"/>
      <c r="J7" s="254"/>
      <c r="K7" s="254"/>
      <c r="L7" s="15"/>
      <c r="M7" s="158"/>
      <c r="N7" s="158"/>
      <c r="Q7" s="270" t="str">
        <f>IF(AN22&gt;0,"výška žiadanej sumy v červenooznačených bunkách je vyššia ako maximálna intenzita pomoci","")</f>
        <v/>
      </c>
      <c r="R7" s="270"/>
      <c r="S7" s="270"/>
      <c r="T7" s="270"/>
      <c r="U7" s="270"/>
      <c r="V7" s="270"/>
      <c r="W7" s="202"/>
      <c r="Y7" s="10">
        <v>2025</v>
      </c>
      <c r="Z7" s="81">
        <f>IF(D4=Z19,1,0)</f>
        <v>0</v>
      </c>
    </row>
    <row r="8" spans="1:28" x14ac:dyDescent="0.2">
      <c r="A8" s="14"/>
      <c r="C8" s="154" t="s">
        <v>164</v>
      </c>
      <c r="D8" s="208"/>
      <c r="E8" s="209"/>
      <c r="F8" s="209"/>
      <c r="G8" s="209"/>
      <c r="H8" s="209"/>
      <c r="I8" s="209"/>
      <c r="J8" s="210"/>
      <c r="K8" s="212" t="s">
        <v>140</v>
      </c>
      <c r="L8" s="15"/>
      <c r="M8" s="201"/>
      <c r="N8" s="201"/>
      <c r="U8" s="15"/>
      <c r="V8" s="201"/>
      <c r="W8" s="201"/>
      <c r="Z8" s="81"/>
    </row>
    <row r="9" spans="1:28" x14ac:dyDescent="0.2">
      <c r="A9" s="14"/>
      <c r="C9" s="205" t="s">
        <v>165</v>
      </c>
      <c r="D9" s="213"/>
      <c r="E9" s="206"/>
      <c r="F9" s="206"/>
      <c r="G9" s="206"/>
      <c r="H9" s="206"/>
      <c r="I9" s="206"/>
      <c r="J9" s="207"/>
      <c r="K9" s="211" t="s">
        <v>140</v>
      </c>
      <c r="L9" s="15"/>
      <c r="M9" s="201"/>
      <c r="N9" s="201"/>
      <c r="U9" s="15"/>
      <c r="V9" s="201"/>
      <c r="W9" s="201"/>
      <c r="Z9" s="81"/>
    </row>
    <row r="10" spans="1:28" x14ac:dyDescent="0.2">
      <c r="A10" s="14"/>
      <c r="C10" s="205" t="s">
        <v>163</v>
      </c>
      <c r="D10" s="206"/>
      <c r="E10" s="206"/>
      <c r="F10" s="206"/>
      <c r="G10" s="206"/>
      <c r="H10" s="206"/>
      <c r="I10" s="206"/>
      <c r="J10" s="207"/>
      <c r="K10" s="211" t="s">
        <v>140</v>
      </c>
      <c r="L10" s="15"/>
      <c r="M10" s="201"/>
      <c r="N10" s="201"/>
      <c r="U10" s="15"/>
      <c r="V10" s="201"/>
      <c r="W10" s="201"/>
      <c r="Z10" s="81"/>
    </row>
    <row r="11" spans="1:28" ht="15" customHeight="1" x14ac:dyDescent="0.2">
      <c r="A11" s="14"/>
      <c r="E11" s="244" t="str">
        <f>IF(Q16&lt;&gt;(Q17+Q18),"nekorektne zadané údaje",IF(OR(M1="chyba",N1="chyba",O1="chyba",P1="chyba"),"v červenooznačených stĺpcoch sú nekorekne zadané údaje",""))</f>
        <v/>
      </c>
      <c r="F11" s="244"/>
      <c r="G11" s="244"/>
      <c r="H11" s="244"/>
      <c r="I11" s="244"/>
      <c r="J11" s="244"/>
      <c r="K11" s="244"/>
      <c r="L11" s="143"/>
      <c r="M11" s="262"/>
      <c r="N11" s="262"/>
      <c r="U11" s="15"/>
      <c r="V11" s="261"/>
      <c r="W11" s="261"/>
      <c r="Z11" s="81"/>
      <c r="AB11" s="140" t="s">
        <v>123</v>
      </c>
    </row>
    <row r="12" spans="1:28" x14ac:dyDescent="0.2">
      <c r="A12" s="14"/>
      <c r="E12" s="265" t="str">
        <f>IF(OR(Y23&gt;0,AA23&gt;0,AC23&gt;0),"v červenooznačených riadkoch sú nekorektne zadané údaje","")</f>
        <v/>
      </c>
      <c r="F12" s="265"/>
      <c r="G12" s="265"/>
      <c r="H12" s="265"/>
      <c r="I12" s="265"/>
      <c r="J12" s="265"/>
      <c r="K12" s="265"/>
      <c r="Z12" s="81"/>
      <c r="AB12" s="140" t="s">
        <v>124</v>
      </c>
    </row>
    <row r="13" spans="1:28" ht="13.5" thickBot="1" x14ac:dyDescent="0.25">
      <c r="E13" s="138"/>
      <c r="F13" s="151"/>
      <c r="G13" s="151"/>
      <c r="H13" s="151"/>
      <c r="Z13" s="81"/>
    </row>
    <row r="14" spans="1:28" ht="20.100000000000001" customHeight="1" thickBot="1" x14ac:dyDescent="0.25">
      <c r="A14" s="255" t="s">
        <v>1</v>
      </c>
      <c r="B14" s="256"/>
      <c r="C14" s="256"/>
      <c r="D14" s="257"/>
      <c r="E14" s="139"/>
      <c r="F14" s="152"/>
      <c r="G14" s="152"/>
      <c r="H14" s="152"/>
      <c r="I14" s="16"/>
      <c r="J14" s="16"/>
      <c r="K14" s="16"/>
      <c r="L14" s="17"/>
      <c r="M14" s="17" t="str">
        <f>IF(OR(L15="vyberte rok",L15=""),"",L15)</f>
        <v/>
      </c>
      <c r="N14" s="18" t="str">
        <f>IF(M14="","","----")</f>
        <v/>
      </c>
      <c r="O14" s="19" t="str">
        <f>IF(OR(L15="vyberte rok",L15=""),"",MAXA(L15:P15))</f>
        <v/>
      </c>
      <c r="P14" s="16"/>
      <c r="Q14" s="16"/>
      <c r="R14" s="16"/>
      <c r="S14" s="16"/>
      <c r="T14" s="16"/>
      <c r="U14" s="16"/>
      <c r="V14" s="16"/>
      <c r="W14" s="20"/>
      <c r="Y14" s="9"/>
      <c r="Z14" s="9" t="s">
        <v>135</v>
      </c>
    </row>
    <row r="15" spans="1:28" ht="24.75" customHeight="1" thickBot="1" x14ac:dyDescent="0.25">
      <c r="A15" s="258"/>
      <c r="B15" s="259"/>
      <c r="C15" s="259"/>
      <c r="D15" s="260"/>
      <c r="E15" s="133"/>
      <c r="F15" s="200"/>
      <c r="G15" s="200"/>
      <c r="H15" s="150"/>
      <c r="I15" s="21"/>
      <c r="J15" s="21"/>
      <c r="K15" s="21"/>
      <c r="L15" s="22" t="s">
        <v>38</v>
      </c>
      <c r="M15" s="23" t="str">
        <f>IF(L15="vyberte rok","",IF(L15="","",IF(L15+1&gt;2025,"",SUM(L15+1))))</f>
        <v/>
      </c>
      <c r="N15" s="23" t="str">
        <f>IF(L15="vyberte rok","",IF(L15="","",IF(M15="","",IF(M15+1&gt;2025,"",SUM(M15+1)))))</f>
        <v/>
      </c>
      <c r="O15" s="23" t="str">
        <f>IF(L15="vyberte rok","",IF(L15="","",IF(N15="","",IF(N15+1&gt;2025,"",SUM(N15+1)))))</f>
        <v/>
      </c>
      <c r="P15" s="23" t="str">
        <f>IF(L15="vyberte rok","",IF(L15="","",IF(O15="","",IF(O15+1&gt;2025,"",SUM(O15+1)))))</f>
        <v/>
      </c>
      <c r="Q15" s="24" t="s">
        <v>37</v>
      </c>
      <c r="R15" s="21"/>
      <c r="S15" s="21"/>
      <c r="T15" s="21"/>
      <c r="U15" s="25"/>
      <c r="V15" s="24" t="s">
        <v>4</v>
      </c>
      <c r="W15" s="26" t="s">
        <v>42</v>
      </c>
      <c r="Y15" s="9"/>
      <c r="Z15" s="9" t="s">
        <v>131</v>
      </c>
    </row>
    <row r="16" spans="1:28" ht="20.100000000000001" customHeight="1" x14ac:dyDescent="0.2">
      <c r="A16" s="27" t="s">
        <v>121</v>
      </c>
      <c r="B16" s="28"/>
      <c r="C16" s="28"/>
      <c r="D16" s="29"/>
      <c r="E16" s="135"/>
      <c r="F16" s="135"/>
      <c r="G16" s="135"/>
      <c r="H16" s="135"/>
      <c r="I16" s="28"/>
      <c r="J16" s="28"/>
      <c r="K16" s="30"/>
      <c r="L16" s="144">
        <f t="shared" ref="L16:Q16" si="0">SUM(L24:L226)</f>
        <v>0</v>
      </c>
      <c r="M16" s="144">
        <f t="shared" si="0"/>
        <v>0</v>
      </c>
      <c r="N16" s="144">
        <f t="shared" si="0"/>
        <v>0</v>
      </c>
      <c r="O16" s="144">
        <f t="shared" si="0"/>
        <v>0</v>
      </c>
      <c r="P16" s="144">
        <f t="shared" si="0"/>
        <v>0</v>
      </c>
      <c r="Q16" s="144">
        <f t="shared" si="0"/>
        <v>0</v>
      </c>
      <c r="R16" s="266" t="s">
        <v>174</v>
      </c>
      <c r="S16" s="267"/>
      <c r="T16" s="235">
        <f>SUM(T17:T18)</f>
        <v>0</v>
      </c>
      <c r="U16" s="31"/>
      <c r="V16" s="144">
        <f>SUM(V24:V226)</f>
        <v>0</v>
      </c>
      <c r="W16" s="147">
        <f>SUM(W24:W226)</f>
        <v>0</v>
      </c>
      <c r="Y16" s="9"/>
      <c r="Z16" s="9" t="s">
        <v>132</v>
      </c>
    </row>
    <row r="17" spans="1:42" ht="20.100000000000001" customHeight="1" x14ac:dyDescent="0.2">
      <c r="A17" s="134" t="s">
        <v>120</v>
      </c>
      <c r="B17" s="135"/>
      <c r="C17" s="135"/>
      <c r="D17" s="136"/>
      <c r="E17" s="135"/>
      <c r="F17" s="135"/>
      <c r="G17" s="135"/>
      <c r="H17" s="135"/>
      <c r="I17" s="135"/>
      <c r="J17" s="135"/>
      <c r="K17" s="137"/>
      <c r="L17" s="144">
        <f>SUMIFS(L24:L226,E24:E226,"menej rozvinuté regióny")</f>
        <v>0</v>
      </c>
      <c r="M17" s="144">
        <f>SUMIFS(M24:M226,E24:E226,"menej rozvinuté regióny")</f>
        <v>0</v>
      </c>
      <c r="N17" s="144">
        <f>SUMIFS(N24:N226,E24:E226,"menej rozvinuté regióny")</f>
        <v>0</v>
      </c>
      <c r="O17" s="144">
        <f>SUMIFS(O24:O226,E24:E226,"menej rozvinuté regióny")</f>
        <v>0</v>
      </c>
      <c r="P17" s="144">
        <f>SUMIFS(P24:P226,E24:E226,"menej rozvinuté regióny")</f>
        <v>0</v>
      </c>
      <c r="Q17" s="144">
        <f>SUMIFS(Q24:Q226,E24:E226,"menej rozvinuté regióny")</f>
        <v>0</v>
      </c>
      <c r="R17" s="268" t="s">
        <v>175</v>
      </c>
      <c r="S17" s="269"/>
      <c r="T17" s="235">
        <f>SUMIFS(T24:T226,E24:E226,"menej rozvinuté regióny")</f>
        <v>0</v>
      </c>
      <c r="U17" s="31"/>
      <c r="V17" s="144">
        <f>SUMIFS(V24:V226,E24:E226,"menej rozvinuté regióny")</f>
        <v>0</v>
      </c>
      <c r="W17" s="147">
        <f>SUMIFS(W24:W226,E24:E226,"menej rozvinuté regióny")</f>
        <v>0</v>
      </c>
      <c r="Y17" s="9"/>
      <c r="Z17" s="9" t="s">
        <v>136</v>
      </c>
    </row>
    <row r="18" spans="1:42" ht="20.100000000000001" customHeight="1" x14ac:dyDescent="0.2">
      <c r="A18" s="134" t="s">
        <v>125</v>
      </c>
      <c r="B18" s="135"/>
      <c r="C18" s="135"/>
      <c r="D18" s="136"/>
      <c r="E18" s="135"/>
      <c r="F18" s="135"/>
      <c r="G18" s="135"/>
      <c r="H18" s="135"/>
      <c r="I18" s="135"/>
      <c r="J18" s="135"/>
      <c r="K18" s="137"/>
      <c r="L18" s="144">
        <f>SUMIFS(L24:L226,E24:E226,"ostatné regióny")</f>
        <v>0</v>
      </c>
      <c r="M18" s="144">
        <f>SUMIFS(M24:M226,E24:E226,"ostatné regióny")</f>
        <v>0</v>
      </c>
      <c r="N18" s="144">
        <f>SUMIFS(N24:N226,E24:E226,"ostatné regióny")</f>
        <v>0</v>
      </c>
      <c r="O18" s="144">
        <f>SUMIFS(O24:O226,E24:E226,"ostatné regióny")</f>
        <v>0</v>
      </c>
      <c r="P18" s="144">
        <f>SUMIFS(P24:P226,E24:E226,"ostatné regióny")</f>
        <v>0</v>
      </c>
      <c r="Q18" s="144">
        <f>SUMIFS(Q24:Q226,E24:E226,"ostatné regióny")</f>
        <v>0</v>
      </c>
      <c r="R18" s="268" t="s">
        <v>176</v>
      </c>
      <c r="S18" s="269"/>
      <c r="T18" s="235">
        <f>SUMIFS(T24:T226,E24:E226,"ostatné regióny")</f>
        <v>0</v>
      </c>
      <c r="U18" s="31"/>
      <c r="V18" s="144">
        <f>SUMIFS(V24:V226,E24:E226,"ostatné regióny")</f>
        <v>0</v>
      </c>
      <c r="W18" s="147">
        <f>SUMIFS(W24:W226,E24:E226,"ostatné regióny")</f>
        <v>0</v>
      </c>
      <c r="Y18" s="9"/>
      <c r="Z18" s="9" t="s">
        <v>133</v>
      </c>
    </row>
    <row r="19" spans="1:42" ht="20.100000000000001" customHeight="1" x14ac:dyDescent="0.2">
      <c r="A19" s="32" t="s">
        <v>2</v>
      </c>
      <c r="B19" s="33"/>
      <c r="C19" s="33"/>
      <c r="D19" s="34"/>
      <c r="E19" s="33"/>
      <c r="F19" s="33"/>
      <c r="G19" s="33"/>
      <c r="H19" s="33"/>
      <c r="I19" s="33"/>
      <c r="J19" s="33"/>
      <c r="K19" s="35"/>
      <c r="L19" s="36"/>
      <c r="M19" s="36"/>
      <c r="N19" s="36"/>
      <c r="O19" s="36"/>
      <c r="P19" s="36"/>
      <c r="Q19" s="145">
        <f>SUM(L19:P19)</f>
        <v>0</v>
      </c>
      <c r="R19" s="37"/>
      <c r="S19" s="37"/>
      <c r="T19" s="37"/>
      <c r="U19" s="37"/>
      <c r="V19" s="38"/>
      <c r="W19" s="148">
        <f>Q19-V19</f>
        <v>0</v>
      </c>
      <c r="Y19" s="9"/>
      <c r="Z19" s="9" t="s">
        <v>134</v>
      </c>
      <c r="AK19" s="204" t="s">
        <v>169</v>
      </c>
      <c r="AL19" s="10">
        <f>AK20+AL20</f>
        <v>0</v>
      </c>
    </row>
    <row r="20" spans="1:42" ht="20.100000000000001" customHeight="1" thickBot="1" x14ac:dyDescent="0.25">
      <c r="A20" s="39" t="s">
        <v>3</v>
      </c>
      <c r="B20" s="40"/>
      <c r="C20" s="40"/>
      <c r="D20" s="41"/>
      <c r="E20" s="40"/>
      <c r="F20" s="40"/>
      <c r="G20" s="40"/>
      <c r="H20" s="40"/>
      <c r="I20" s="40"/>
      <c r="J20" s="40"/>
      <c r="K20" s="40"/>
      <c r="L20" s="146">
        <f>L19+L16</f>
        <v>0</v>
      </c>
      <c r="M20" s="146">
        <f t="shared" ref="M20:O20" si="1">M19+M16</f>
        <v>0</v>
      </c>
      <c r="N20" s="146">
        <f>N19+N16</f>
        <v>0</v>
      </c>
      <c r="O20" s="146">
        <f t="shared" si="1"/>
        <v>0</v>
      </c>
      <c r="P20" s="146">
        <f>P19+P16</f>
        <v>0</v>
      </c>
      <c r="Q20" s="146">
        <f>Q19+Q16</f>
        <v>0</v>
      </c>
      <c r="R20" s="40"/>
      <c r="S20" s="40"/>
      <c r="T20" s="40"/>
      <c r="U20" s="42"/>
      <c r="V20" s="146">
        <f>V19+V16</f>
        <v>0</v>
      </c>
      <c r="W20" s="149">
        <f>SUM(W17:W19)</f>
        <v>0</v>
      </c>
      <c r="Y20" s="9"/>
      <c r="Z20" s="9" t="s">
        <v>179</v>
      </c>
      <c r="AK20" s="10">
        <f>IF(K8="áno",1,0)</f>
        <v>0</v>
      </c>
      <c r="AL20" s="10">
        <f>IF(K10="áno",1,0)</f>
        <v>0</v>
      </c>
    </row>
    <row r="21" spans="1:42" ht="13.5" thickBot="1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4"/>
      <c r="V21" s="43"/>
      <c r="W21" s="43"/>
      <c r="Y21" s="9"/>
      <c r="Z21" s="9"/>
      <c r="AN21" s="10" t="s">
        <v>40</v>
      </c>
      <c r="AO21" s="10" t="s">
        <v>40</v>
      </c>
    </row>
    <row r="22" spans="1:42" ht="24.95" customHeight="1" thickBot="1" x14ac:dyDescent="0.25">
      <c r="A22" s="45" t="s">
        <v>12</v>
      </c>
      <c r="B22" s="46"/>
      <c r="C22" s="46"/>
      <c r="D22" s="47"/>
      <c r="E22" s="240" t="s">
        <v>122</v>
      </c>
      <c r="F22" s="240" t="s">
        <v>162</v>
      </c>
      <c r="G22" s="242" t="s">
        <v>166</v>
      </c>
      <c r="H22" s="240" t="s">
        <v>126</v>
      </c>
      <c r="I22" s="16"/>
      <c r="J22" s="16"/>
      <c r="K22" s="16"/>
      <c r="L22" s="16"/>
      <c r="M22" s="17" t="str">
        <f>IF(OR(L15="vyberte rok",L15=""),"",L15)</f>
        <v/>
      </c>
      <c r="N22" s="18" t="str">
        <f>IF(M14="","","----")</f>
        <v/>
      </c>
      <c r="O22" s="19" t="str">
        <f>IF(OR(L15="vyberte rok",L15=""),"",MAXA(L15:P15))</f>
        <v/>
      </c>
      <c r="P22" s="17"/>
      <c r="Q22" s="16"/>
      <c r="R22" s="16"/>
      <c r="S22" s="16"/>
      <c r="T22" s="16"/>
      <c r="U22" s="16"/>
      <c r="V22" s="20"/>
      <c r="W22" s="20"/>
      <c r="Y22" s="48" t="s">
        <v>40</v>
      </c>
      <c r="Z22" s="9"/>
      <c r="AA22" s="48" t="s">
        <v>40</v>
      </c>
      <c r="AB22" s="153" t="s">
        <v>186</v>
      </c>
      <c r="AC22" s="48" t="s">
        <v>40</v>
      </c>
      <c r="AH22" s="12" t="s">
        <v>198</v>
      </c>
      <c r="AN22" s="232">
        <f>SUM(AN24:AN226)</f>
        <v>0</v>
      </c>
      <c r="AO22" s="232">
        <f>SUM(AO24:AO226)</f>
        <v>0</v>
      </c>
    </row>
    <row r="23" spans="1:42" ht="36.75" customHeight="1" thickBot="1" x14ac:dyDescent="0.25">
      <c r="A23" s="49" t="s">
        <v>13</v>
      </c>
      <c r="B23" s="50"/>
      <c r="C23" s="50"/>
      <c r="D23" s="51"/>
      <c r="E23" s="241"/>
      <c r="F23" s="241"/>
      <c r="G23" s="243"/>
      <c r="H23" s="241"/>
      <c r="I23" s="52" t="s">
        <v>11</v>
      </c>
      <c r="J23" s="53" t="s">
        <v>10</v>
      </c>
      <c r="K23" s="24" t="s">
        <v>5</v>
      </c>
      <c r="L23" s="23" t="str">
        <f>IF(OR(L15="vyberte rok",L15=""),"",L15)</f>
        <v/>
      </c>
      <c r="M23" s="23" t="str">
        <f>IF(OR(L15="vyberte rok",L15=""),"",M15)</f>
        <v/>
      </c>
      <c r="N23" s="23" t="str">
        <f>IF(OR(L15="vyberte rok",L15=""),"",N15)</f>
        <v/>
      </c>
      <c r="O23" s="23" t="str">
        <f>IF(OR(L15="vyberte rok",L15=""),"",O15)</f>
        <v/>
      </c>
      <c r="P23" s="23" t="str">
        <f>IF(OR(L15="vyberte rok",L15=""),"",P15)</f>
        <v/>
      </c>
      <c r="Q23" s="24" t="s">
        <v>6</v>
      </c>
      <c r="R23" s="53" t="s">
        <v>7</v>
      </c>
      <c r="S23" s="53" t="s">
        <v>167</v>
      </c>
      <c r="T23" s="53" t="s">
        <v>168</v>
      </c>
      <c r="U23" s="54" t="s">
        <v>36</v>
      </c>
      <c r="V23" s="26" t="s">
        <v>8</v>
      </c>
      <c r="W23" s="219" t="s">
        <v>9</v>
      </c>
      <c r="Y23" s="13">
        <f>COUNTIF(Y24:Y226,"chyba")</f>
        <v>0</v>
      </c>
      <c r="Z23" s="156" t="s">
        <v>39</v>
      </c>
      <c r="AA23" s="13">
        <f>SUM(AA24:AA226)</f>
        <v>0</v>
      </c>
      <c r="AB23" s="197" t="s">
        <v>210</v>
      </c>
      <c r="AC23" s="13">
        <f>COUNTIF(AC24:AC226,"chyba")</f>
        <v>0</v>
      </c>
      <c r="AD23" s="156" t="s">
        <v>39</v>
      </c>
      <c r="AE23" s="157">
        <f>SUMIFS($W$24:$W$226,$H$24:$H$226,AB23)</f>
        <v>0</v>
      </c>
      <c r="AH23" s="198" t="s">
        <v>199</v>
      </c>
      <c r="AI23" s="199">
        <f>SUMIFS($W$24:$W$226,$H$24:$H$226,AH23)</f>
        <v>0</v>
      </c>
      <c r="AK23" s="204" t="s">
        <v>170</v>
      </c>
      <c r="AL23" s="204"/>
      <c r="AM23" s="204" t="s">
        <v>172</v>
      </c>
      <c r="AN23" s="204" t="s">
        <v>171</v>
      </c>
      <c r="AO23" s="231" t="s">
        <v>173</v>
      </c>
    </row>
    <row r="24" spans="1:42" s="60" customFormat="1" ht="39.950000000000003" customHeight="1" x14ac:dyDescent="0.2">
      <c r="A24" s="6">
        <v>1</v>
      </c>
      <c r="B24" s="251"/>
      <c r="C24" s="251"/>
      <c r="D24" s="251"/>
      <c r="E24" s="141"/>
      <c r="F24" s="141"/>
      <c r="G24" s="141"/>
      <c r="H24" s="218"/>
      <c r="I24" s="55"/>
      <c r="J24" s="56"/>
      <c r="K24" s="57">
        <f>ROUNDDOWN(I24*J24,2)</f>
        <v>0</v>
      </c>
      <c r="L24" s="56"/>
      <c r="M24" s="56"/>
      <c r="N24" s="56"/>
      <c r="O24" s="56"/>
      <c r="P24" s="56"/>
      <c r="Q24" s="57">
        <f t="shared" ref="Q24:Q55" si="2">SUM(L24:P24)</f>
        <v>0</v>
      </c>
      <c r="R24" s="58" t="str">
        <f t="shared" ref="R24:R55" si="3">IF(ROUNDDOWN(I24*J24,2)-ROUNDDOWN(SUM(L24:P24),2)=0,"","zlý súčet")</f>
        <v/>
      </c>
      <c r="S24" s="230" t="str">
        <f>IF(K24&lt;=0,"",IF(OR($K$8="",$K$9="",$K$10="",$K$4="",$K$8="vyberte",$K$9="vyberte",$K$10="vyberte",$K$4="vyberte"),"",IF(AND($K$4="áno",F24="nie",$Z$7=0),0.75,IF(AND($K$4="áno",$D$4=$Z$19,E24=$AB$11,AL24&gt;=1),0.7,IF(AND($K$4="áno",$D$4=$Z$19,E24=$AB$12,AL24=1),0.6,IF(AND($K$4="áno",$D$4=$Z$19,E24=$AB$12,AL24&gt;=2),0.7,IF(AND($K$4="áno",F24="áno"),0.55,IF(AND($K$4="nie",E24=$AB$12,AL24&gt;=2),0.7,IF(AND($K$4="nie",E24=$AB$12,AL24=1),0.6,IF(AND($K$4="nie",E24=$AB$12,AL24=0),0.4,IF(AND($K$4="nie",AL24&gt;=1,E24=$AB$11),0.7,IF(AND($K$4="nie",AL24&lt;1,E24=$AB$11),0.5,"nie je vyplnené"))))))))))))</f>
        <v/>
      </c>
      <c r="T24" s="228"/>
      <c r="U24" s="59"/>
      <c r="V24" s="223"/>
      <c r="W24" s="220">
        <f>Q24-V24</f>
        <v>0</v>
      </c>
      <c r="X24" s="48" t="b">
        <f>IF($D$4=$Z$15,"ŠRV",IF($D$4=$Z$16,"ŠRV_M",IF($D$4=$Z$17,"ŽV",IF($D$4=$Z$18,"ŽV_M",IF($D$4=$Z$19,"sklady",IF($D$4=$Z$20,"high_tech"))))))</f>
        <v>0</v>
      </c>
      <c r="Y24" s="48" t="str">
        <f>IF(AND(K24&gt;0,$D$4=$Z$19,OR(B24="",E24="",H24="")),"ok",IF(AND(K24&gt;0,$D$4=$Z$19,OR(B24="",E24="",H24&lt;&gt;"",F24="")),"chyba",IF(AND(K24&gt;0,OR(B24="",E24="",H24="",F24="")),"chyba",IF(AND(K24&gt;0,$K$9="áno",G24=""),"chyba","ok"))))</f>
        <v>ok</v>
      </c>
      <c r="Z24" s="48">
        <f>IF(Y24="chyba",1,0)</f>
        <v>0</v>
      </c>
      <c r="AA24" s="48">
        <f>IF(R24="zlý súčet",1,0)</f>
        <v>0</v>
      </c>
      <c r="AB24" s="197" t="s">
        <v>211</v>
      </c>
      <c r="AC24" s="78" t="str" cm="1">
        <f t="array" ref="AC24">IF(H24="nebodované zameranie","ok",IF(AND(OR($D$4="vyberte oblasť",$D$4="")),"ok",IF(AND($D$4&lt;&gt;"",K24=0),"ok",IF(AND($D$4=$Z$15,OR(H24={"a)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zameranie"})),"ok",IF(AND($D$4=$Z$19,H24=""),"ok",IF(AND($D$4=$Z$20,OR(H24={"a)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4" s="48">
        <f>IF(AC24="chyba",1,0)</f>
        <v>0</v>
      </c>
      <c r="AE24" s="157">
        <f>SUMIFS($W$24:$W$226,$H$24:$H$226,AB24)</f>
        <v>0</v>
      </c>
      <c r="AH24" s="198" t="s">
        <v>200</v>
      </c>
      <c r="AI24" s="199">
        <f t="shared" ref="AI24:AI31" si="4">SUMIFS($W$24:$W$226,$H$24:$H$226,AH24)</f>
        <v>0</v>
      </c>
      <c r="AJ24" s="48">
        <f>IF(AND($K$9="nie",OR(G24="áno",G24="nie")),1,IF(AND(K9="vyberte",OR(G24="áno",G24="nie")),1,0))</f>
        <v>0</v>
      </c>
      <c r="AK24" s="214" t="str">
        <f t="shared" ref="AK24:AK88" si="5">IF($K$9="áno","eko","")</f>
        <v/>
      </c>
      <c r="AL24" s="214">
        <f>IF(G24="áno",1+$AL$19,$AL$19)</f>
        <v>0</v>
      </c>
      <c r="AM24" s="229">
        <f>IFERROR(T24/Q24,0)</f>
        <v>0</v>
      </c>
      <c r="AN24" s="48">
        <f>IF(AM24&gt;S24,1,0)</f>
        <v>0</v>
      </c>
      <c r="AO24" s="214">
        <f>IF(AND(K24&gt;0,T24=""),1,0)</f>
        <v>0</v>
      </c>
      <c r="AP24" s="60">
        <f>IF(AND(K24&gt;0,$K$9="áno",G24=""),1,0)</f>
        <v>0</v>
      </c>
    </row>
    <row r="25" spans="1:42" ht="39.950000000000003" customHeight="1" x14ac:dyDescent="0.2">
      <c r="A25" s="7">
        <v>2</v>
      </c>
      <c r="B25" s="251"/>
      <c r="C25" s="251"/>
      <c r="D25" s="251"/>
      <c r="E25" s="216"/>
      <c r="F25" s="216"/>
      <c r="G25" s="141"/>
      <c r="H25" s="217"/>
      <c r="I25" s="61"/>
      <c r="J25" s="62"/>
      <c r="K25" s="57">
        <f t="shared" ref="K25:K87" si="6">ROUNDDOWN(I25*J25,2)</f>
        <v>0</v>
      </c>
      <c r="L25" s="62"/>
      <c r="M25" s="62"/>
      <c r="N25" s="62"/>
      <c r="O25" s="62"/>
      <c r="P25" s="62"/>
      <c r="Q25" s="57">
        <f t="shared" si="2"/>
        <v>0</v>
      </c>
      <c r="R25" s="58" t="str">
        <f t="shared" si="3"/>
        <v/>
      </c>
      <c r="S25" s="230" t="str">
        <f t="shared" ref="S25:S88" si="7">IF(K25&lt;=0,"",IF(OR($K$8="",$K$9="",$K$10="",$K$4="",$K$8="vyberte",$K$9="vyberte",$K$10="vyberte",$K$4="vyberte"),"",IF(AND($K$4="áno",F25="nie",$Z$7=0),0.75,IF(AND($K$4="áno",$D$4=$Z$19,E25=$AB$11,AL25&gt;=1),0.7,IF(AND($K$4="áno",$D$4=$Z$19,E25=$AB$12,AL25=1),0.6,IF(AND($K$4="áno",$D$4=$Z$19,E25=$AB$12,AL25&gt;=2),0.7,IF(AND($K$4="áno",F25="áno"),0.55,IF(AND($K$4="nie",E25=$AB$12,AL25&gt;=2),0.7,IF(AND($K$4="nie",E25=$AB$12,AL25=1),0.6,IF(AND($K$4="nie",E25=$AB$12,AL25=0),0.4,IF(AND($K$4="nie",AL25&gt;=1,E25=$AB$11),0.7,IF(AND($K$4="nie",AL25&lt;1,E25=$AB$11),0.5,"nie je vyplnené"))))))))))))</f>
        <v/>
      </c>
      <c r="T25" s="228"/>
      <c r="U25" s="59"/>
      <c r="V25" s="224"/>
      <c r="W25" s="221">
        <f t="shared" ref="W25:W55" si="8">Q25-V25</f>
        <v>0</v>
      </c>
      <c r="X25" s="48" t="b">
        <f t="shared" ref="X25:X88" si="9">IF($D$4=$Z$15,"ŠRV",IF($D$4=$Z$16,"ŠRV_M",IF($D$4=$Z$17,"ŽV",IF($D$4=$Z$18,"ŽV_M",IF($D$4=$Z$19,"sklady",IF($D$4=$Z$20,"high_tech"))))))</f>
        <v>0</v>
      </c>
      <c r="Y25" s="48" t="str">
        <f t="shared" ref="Y25:Y88" si="10">IF(AND(K25&gt;0,$D$4=$Z$19,OR(B25="",E25="",H25="")),"ok",IF(AND(K25&gt;0,$D$4=$Z$19,OR(B25="",E25="",H25&lt;&gt;"",F25="")),"chyba",IF(AND(K25&gt;0,OR(B25="",E25="",H25="",F25="")),"chyba",IF(AND(K25&gt;0,$K$9="áno",G25=""),"chyba","ok"))))</f>
        <v>ok</v>
      </c>
      <c r="Z25" s="48">
        <f t="shared" ref="Z25:Z88" si="11">IF(Y25="chyba",1,0)</f>
        <v>0</v>
      </c>
      <c r="AA25" s="48">
        <f t="shared" ref="AA25:AA88" si="12">IF(R25="zlý súčet",1,0)</f>
        <v>0</v>
      </c>
      <c r="AB25" s="197" t="s">
        <v>183</v>
      </c>
      <c r="AC25" s="78" t="str" cm="1">
        <f t="array" ref="AC25">IF(H25="nebodované zameranie","ok",IF(AND(OR($D$4="vyberte oblasť",$D$4="")),"ok",IF(AND($D$4&lt;&gt;"",K25=0),"ok",IF(AND($D$4=$Z$15,OR(H25={"a)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zameranie"})),"ok",IF(AND($D$4=$Z$19,H25=""),"ok",IF(AND($D$4=$Z$20,OR(H25={"a)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5" s="48">
        <f t="shared" ref="AD25:AD88" si="13">IF(AC25="chyba",1,0)</f>
        <v>0</v>
      </c>
      <c r="AE25" s="157">
        <f>SUMIFS($W$24:$W$226,$H$24:$H$226,AB25)</f>
        <v>0</v>
      </c>
      <c r="AH25" s="198" t="s">
        <v>201</v>
      </c>
      <c r="AI25" s="199">
        <f t="shared" si="4"/>
        <v>0</v>
      </c>
      <c r="AJ25" s="48">
        <f t="shared" ref="AJ25:AJ88" si="14">IF(AND($K$9="nie",OR(G25="áno",G25="nie")),1,IF(AND(K10="vyberte",OR(G25="áno",G25="nie")),1,0))</f>
        <v>0</v>
      </c>
      <c r="AK25" s="214" t="str">
        <f t="shared" si="5"/>
        <v/>
      </c>
      <c r="AL25" s="214">
        <f t="shared" ref="AL25:AL88" si="15">IF(G25="áno",1+$AL$19,$AL$19)</f>
        <v>0</v>
      </c>
      <c r="AM25" s="229">
        <f t="shared" ref="AM25:AM88" si="16">IFERROR(T25/Q25,0)</f>
        <v>0</v>
      </c>
      <c r="AN25" s="48">
        <f t="shared" ref="AN25:AN88" si="17">IF(AM25&gt;S25,1,0)</f>
        <v>0</v>
      </c>
      <c r="AO25" s="214">
        <f t="shared" ref="AO25:AO88" si="18">IF(AND(K25&gt;0,T25=""),1,0)</f>
        <v>0</v>
      </c>
      <c r="AP25" s="60">
        <f t="shared" ref="AP25:AP88" si="19">IF(AND(K25&gt;0,$K$9="áno",G25=""),1,0)</f>
        <v>0</v>
      </c>
    </row>
    <row r="26" spans="1:42" ht="39.950000000000003" customHeight="1" x14ac:dyDescent="0.2">
      <c r="A26" s="7">
        <v>3</v>
      </c>
      <c r="B26" s="251"/>
      <c r="C26" s="251"/>
      <c r="D26" s="251"/>
      <c r="E26" s="216"/>
      <c r="F26" s="216"/>
      <c r="G26" s="141"/>
      <c r="H26" s="217"/>
      <c r="I26" s="61"/>
      <c r="J26" s="62"/>
      <c r="K26" s="57">
        <f t="shared" si="6"/>
        <v>0</v>
      </c>
      <c r="L26" s="62"/>
      <c r="M26" s="62"/>
      <c r="N26" s="62"/>
      <c r="O26" s="62"/>
      <c r="P26" s="62"/>
      <c r="Q26" s="57">
        <f t="shared" si="2"/>
        <v>0</v>
      </c>
      <c r="R26" s="58" t="str">
        <f t="shared" si="3"/>
        <v/>
      </c>
      <c r="S26" s="230" t="str">
        <f t="shared" si="7"/>
        <v/>
      </c>
      <c r="T26" s="228"/>
      <c r="U26" s="59"/>
      <c r="V26" s="224"/>
      <c r="W26" s="221">
        <f t="shared" si="8"/>
        <v>0</v>
      </c>
      <c r="X26" s="48" t="b">
        <f t="shared" si="9"/>
        <v>0</v>
      </c>
      <c r="Y26" s="48" t="str">
        <f t="shared" si="10"/>
        <v>ok</v>
      </c>
      <c r="Z26" s="48">
        <f t="shared" si="11"/>
        <v>0</v>
      </c>
      <c r="AA26" s="48">
        <f t="shared" si="12"/>
        <v>0</v>
      </c>
      <c r="AB26" s="197" t="s">
        <v>161</v>
      </c>
      <c r="AC26" s="78" t="str" cm="1">
        <f t="array" ref="AC26">IF(H26="nebodované zameranie","ok",IF(AND(OR($D$4="vyberte oblasť",$D$4="")),"ok",IF(AND($D$4&lt;&gt;"",K26=0),"ok",IF(AND($D$4=$Z$15,OR(H26={"a)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zameranie"})),"ok",IF(AND($D$4=$Z$19,H26=""),"ok",IF(AND($D$4=$Z$20,OR(H26={"a)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6" s="48">
        <f t="shared" si="13"/>
        <v>0</v>
      </c>
      <c r="AE26" s="157">
        <f t="shared" ref="AE26:AE44" si="20">SUMIFS($W$24:$W$226,$H$24:$H$226,AB26)</f>
        <v>0</v>
      </c>
      <c r="AH26" s="198" t="s">
        <v>202</v>
      </c>
      <c r="AI26" s="199">
        <f t="shared" si="4"/>
        <v>0</v>
      </c>
      <c r="AJ26" s="48">
        <f t="shared" si="14"/>
        <v>0</v>
      </c>
      <c r="AK26" s="214" t="str">
        <f t="shared" si="5"/>
        <v/>
      </c>
      <c r="AL26" s="214">
        <f t="shared" si="15"/>
        <v>0</v>
      </c>
      <c r="AM26" s="229">
        <f t="shared" si="16"/>
        <v>0</v>
      </c>
      <c r="AN26" s="48">
        <f t="shared" si="17"/>
        <v>0</v>
      </c>
      <c r="AO26" s="214">
        <f t="shared" si="18"/>
        <v>0</v>
      </c>
      <c r="AP26" s="60">
        <f t="shared" si="19"/>
        <v>0</v>
      </c>
    </row>
    <row r="27" spans="1:42" ht="39.950000000000003" customHeight="1" x14ac:dyDescent="0.2">
      <c r="A27" s="7">
        <v>4</v>
      </c>
      <c r="B27" s="251"/>
      <c r="C27" s="251"/>
      <c r="D27" s="251"/>
      <c r="E27" s="216"/>
      <c r="F27" s="216"/>
      <c r="G27" s="141"/>
      <c r="H27" s="217"/>
      <c r="I27" s="61"/>
      <c r="J27" s="62"/>
      <c r="K27" s="57">
        <f t="shared" si="6"/>
        <v>0</v>
      </c>
      <c r="L27" s="62"/>
      <c r="M27" s="62"/>
      <c r="N27" s="62"/>
      <c r="O27" s="62"/>
      <c r="P27" s="62"/>
      <c r="Q27" s="57">
        <f t="shared" si="2"/>
        <v>0</v>
      </c>
      <c r="R27" s="58" t="str">
        <f t="shared" si="3"/>
        <v/>
      </c>
      <c r="S27" s="230" t="str">
        <f t="shared" si="7"/>
        <v/>
      </c>
      <c r="T27" s="228"/>
      <c r="U27" s="59"/>
      <c r="V27" s="224"/>
      <c r="W27" s="221">
        <f t="shared" si="8"/>
        <v>0</v>
      </c>
      <c r="X27" s="48" t="b">
        <f t="shared" si="9"/>
        <v>0</v>
      </c>
      <c r="Y27" s="48" t="str">
        <f t="shared" si="10"/>
        <v>ok</v>
      </c>
      <c r="Z27" s="48">
        <f t="shared" si="11"/>
        <v>0</v>
      </c>
      <c r="AA27" s="48">
        <f t="shared" si="12"/>
        <v>0</v>
      </c>
      <c r="AB27" s="197" t="s">
        <v>182</v>
      </c>
      <c r="AC27" s="78" t="str" cm="1">
        <f t="array" ref="AC27">IF(H27="nebodované zameranie","ok",IF(AND(OR($D$4="vyberte oblasť",$D$4="")),"ok",IF(AND($D$4&lt;&gt;"",K27=0),"ok",IF(AND($D$4=$Z$15,OR(H27={"a)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zameranie"})),"ok",IF(AND($D$4=$Z$19,H27=""),"ok",IF(AND($D$4=$Z$20,OR(H27={"a)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7" s="48">
        <f t="shared" si="13"/>
        <v>0</v>
      </c>
      <c r="AE27" s="157">
        <f t="shared" si="20"/>
        <v>0</v>
      </c>
      <c r="AH27" s="198" t="s">
        <v>203</v>
      </c>
      <c r="AI27" s="199">
        <f t="shared" si="4"/>
        <v>0</v>
      </c>
      <c r="AJ27" s="48">
        <f t="shared" si="14"/>
        <v>0</v>
      </c>
      <c r="AK27" s="214" t="str">
        <f t="shared" si="5"/>
        <v/>
      </c>
      <c r="AL27" s="214">
        <f t="shared" si="15"/>
        <v>0</v>
      </c>
      <c r="AM27" s="229">
        <f t="shared" si="16"/>
        <v>0</v>
      </c>
      <c r="AN27" s="48">
        <f t="shared" si="17"/>
        <v>0</v>
      </c>
      <c r="AO27" s="214">
        <f t="shared" si="18"/>
        <v>0</v>
      </c>
      <c r="AP27" s="60">
        <f t="shared" si="19"/>
        <v>0</v>
      </c>
    </row>
    <row r="28" spans="1:42" ht="39.950000000000003" customHeight="1" x14ac:dyDescent="0.2">
      <c r="A28" s="7">
        <v>5</v>
      </c>
      <c r="B28" s="251"/>
      <c r="C28" s="251"/>
      <c r="D28" s="251"/>
      <c r="E28" s="216"/>
      <c r="F28" s="216"/>
      <c r="G28" s="141"/>
      <c r="H28" s="217"/>
      <c r="I28" s="61"/>
      <c r="J28" s="62"/>
      <c r="K28" s="57">
        <f t="shared" si="6"/>
        <v>0</v>
      </c>
      <c r="L28" s="62"/>
      <c r="M28" s="62"/>
      <c r="N28" s="62"/>
      <c r="O28" s="62"/>
      <c r="P28" s="62"/>
      <c r="Q28" s="57">
        <f t="shared" si="2"/>
        <v>0</v>
      </c>
      <c r="R28" s="58" t="str">
        <f t="shared" si="3"/>
        <v/>
      </c>
      <c r="S28" s="230" t="str">
        <f t="shared" si="7"/>
        <v/>
      </c>
      <c r="T28" s="228"/>
      <c r="U28" s="59"/>
      <c r="V28" s="224"/>
      <c r="W28" s="221">
        <f t="shared" si="8"/>
        <v>0</v>
      </c>
      <c r="X28" s="48" t="b">
        <f t="shared" si="9"/>
        <v>0</v>
      </c>
      <c r="Y28" s="48" t="str">
        <f t="shared" si="10"/>
        <v>ok</v>
      </c>
      <c r="Z28" s="48">
        <f t="shared" si="11"/>
        <v>0</v>
      </c>
      <c r="AA28" s="48">
        <f t="shared" si="12"/>
        <v>0</v>
      </c>
      <c r="AB28" s="197" t="s">
        <v>184</v>
      </c>
      <c r="AC28" s="78" t="str" cm="1">
        <f t="array" ref="AC28">IF(H28="nebodované zameranie","ok",IF(AND(OR($D$4="vyberte oblasť",$D$4="")),"ok",IF(AND($D$4&lt;&gt;"",K28=0),"ok",IF(AND($D$4=$Z$15,OR(H28={"a)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zameranie"})),"ok",IF(AND($D$4=$Z$19,H28=""),"ok",IF(AND($D$4=$Z$20,OR(H28={"a)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8" s="48">
        <f t="shared" si="13"/>
        <v>0</v>
      </c>
      <c r="AE28" s="157">
        <f t="shared" si="20"/>
        <v>0</v>
      </c>
      <c r="AH28" s="198" t="s">
        <v>204</v>
      </c>
      <c r="AI28" s="199">
        <f t="shared" si="4"/>
        <v>0</v>
      </c>
      <c r="AJ28" s="48">
        <f t="shared" si="14"/>
        <v>0</v>
      </c>
      <c r="AK28" s="214" t="str">
        <f t="shared" si="5"/>
        <v/>
      </c>
      <c r="AL28" s="214">
        <f t="shared" si="15"/>
        <v>0</v>
      </c>
      <c r="AM28" s="229">
        <f t="shared" si="16"/>
        <v>0</v>
      </c>
      <c r="AN28" s="48">
        <f t="shared" si="17"/>
        <v>0</v>
      </c>
      <c r="AO28" s="214">
        <f t="shared" si="18"/>
        <v>0</v>
      </c>
      <c r="AP28" s="60">
        <f t="shared" si="19"/>
        <v>0</v>
      </c>
    </row>
    <row r="29" spans="1:42" ht="39.950000000000003" customHeight="1" x14ac:dyDescent="0.2">
      <c r="A29" s="7">
        <v>6</v>
      </c>
      <c r="B29" s="251"/>
      <c r="C29" s="251"/>
      <c r="D29" s="251"/>
      <c r="E29" s="216"/>
      <c r="F29" s="216"/>
      <c r="G29" s="141"/>
      <c r="H29" s="217"/>
      <c r="I29" s="61"/>
      <c r="J29" s="62"/>
      <c r="K29" s="57">
        <f t="shared" si="6"/>
        <v>0</v>
      </c>
      <c r="L29" s="62"/>
      <c r="M29" s="62"/>
      <c r="N29" s="62"/>
      <c r="O29" s="62"/>
      <c r="P29" s="62"/>
      <c r="Q29" s="57">
        <f t="shared" si="2"/>
        <v>0</v>
      </c>
      <c r="R29" s="58" t="str">
        <f t="shared" si="3"/>
        <v/>
      </c>
      <c r="S29" s="230" t="str">
        <f t="shared" si="7"/>
        <v/>
      </c>
      <c r="T29" s="228"/>
      <c r="U29" s="59"/>
      <c r="V29" s="224"/>
      <c r="W29" s="221">
        <f t="shared" si="8"/>
        <v>0</v>
      </c>
      <c r="X29" s="48" t="b">
        <f t="shared" si="9"/>
        <v>0</v>
      </c>
      <c r="Y29" s="48" t="str">
        <f t="shared" si="10"/>
        <v>ok</v>
      </c>
      <c r="Z29" s="48">
        <f t="shared" si="11"/>
        <v>0</v>
      </c>
      <c r="AA29" s="48">
        <f t="shared" si="12"/>
        <v>0</v>
      </c>
      <c r="AB29" s="197" t="s">
        <v>181</v>
      </c>
      <c r="AC29" s="78" t="str" cm="1">
        <f t="array" ref="AC29">IF(H29="nebodované zameranie","ok",IF(AND(OR($D$4="vyberte oblasť",$D$4="")),"ok",IF(AND($D$4&lt;&gt;"",K29=0),"ok",IF(AND($D$4=$Z$15,OR(H29={"a)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zameranie"})),"ok",IF(AND($D$4=$Z$19,H29=""),"ok",IF(AND($D$4=$Z$20,OR(H29={"a)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9" s="48">
        <f t="shared" si="13"/>
        <v>0</v>
      </c>
      <c r="AE29" s="157">
        <f t="shared" si="20"/>
        <v>0</v>
      </c>
      <c r="AH29" s="198" t="s">
        <v>205</v>
      </c>
      <c r="AI29" s="199">
        <f t="shared" si="4"/>
        <v>0</v>
      </c>
      <c r="AJ29" s="48">
        <f t="shared" si="14"/>
        <v>0</v>
      </c>
      <c r="AK29" s="214" t="str">
        <f t="shared" si="5"/>
        <v/>
      </c>
      <c r="AL29" s="214">
        <f t="shared" si="15"/>
        <v>0</v>
      </c>
      <c r="AM29" s="229">
        <f t="shared" si="16"/>
        <v>0</v>
      </c>
      <c r="AN29" s="48">
        <f t="shared" si="17"/>
        <v>0</v>
      </c>
      <c r="AO29" s="214">
        <f t="shared" si="18"/>
        <v>0</v>
      </c>
      <c r="AP29" s="60">
        <f t="shared" si="19"/>
        <v>0</v>
      </c>
    </row>
    <row r="30" spans="1:42" ht="39.950000000000003" customHeight="1" x14ac:dyDescent="0.2">
      <c r="A30" s="7">
        <v>7</v>
      </c>
      <c r="B30" s="251"/>
      <c r="C30" s="251"/>
      <c r="D30" s="251"/>
      <c r="E30" s="216"/>
      <c r="F30" s="216"/>
      <c r="G30" s="141"/>
      <c r="H30" s="217"/>
      <c r="I30" s="61"/>
      <c r="J30" s="62"/>
      <c r="K30" s="57">
        <f t="shared" si="6"/>
        <v>0</v>
      </c>
      <c r="L30" s="62"/>
      <c r="M30" s="62"/>
      <c r="N30" s="62"/>
      <c r="O30" s="62"/>
      <c r="P30" s="62"/>
      <c r="Q30" s="57">
        <f t="shared" si="2"/>
        <v>0</v>
      </c>
      <c r="R30" s="58" t="str">
        <f t="shared" si="3"/>
        <v/>
      </c>
      <c r="S30" s="230" t="str">
        <f t="shared" si="7"/>
        <v/>
      </c>
      <c r="T30" s="228"/>
      <c r="U30" s="59"/>
      <c r="V30" s="224"/>
      <c r="W30" s="221">
        <f t="shared" si="8"/>
        <v>0</v>
      </c>
      <c r="X30" s="48" t="b">
        <f t="shared" si="9"/>
        <v>0</v>
      </c>
      <c r="Y30" s="48" t="str">
        <f t="shared" si="10"/>
        <v>ok</v>
      </c>
      <c r="Z30" s="48">
        <f t="shared" si="11"/>
        <v>0</v>
      </c>
      <c r="AA30" s="48">
        <f t="shared" si="12"/>
        <v>0</v>
      </c>
      <c r="AB30" s="197" t="s">
        <v>180</v>
      </c>
      <c r="AC30" s="78" t="str" cm="1">
        <f t="array" ref="AC30">IF(H30="nebodované zameranie","ok",IF(AND(OR($D$4="vyberte oblasť",$D$4="")),"ok",IF(AND($D$4&lt;&gt;"",K30=0),"ok",IF(AND($D$4=$Z$15,OR(H30={"a)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zameranie"})),"ok",IF(AND($D$4=$Z$16,OR(H30={"a)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zameranie"})),"ok",IF(AND($D$4=$Z$17,OR(H30={"a)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zameranie"})),"ok",IF(AND($D$4=$Z$18,OR(H30={"a)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zameranie"})),"ok",IF(AND($D$4=$Z$19,H30=""),"ok",IF(AND($D$4=$Z$20,OR(H30={"a)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30" s="48">
        <f t="shared" si="13"/>
        <v>0</v>
      </c>
      <c r="AE30" s="157">
        <f t="shared" si="20"/>
        <v>0</v>
      </c>
      <c r="AH30" s="198" t="s">
        <v>206</v>
      </c>
      <c r="AI30" s="199">
        <f t="shared" si="4"/>
        <v>0</v>
      </c>
      <c r="AJ30" s="48">
        <f t="shared" si="14"/>
        <v>0</v>
      </c>
      <c r="AK30" s="214" t="str">
        <f t="shared" si="5"/>
        <v/>
      </c>
      <c r="AL30" s="214">
        <f t="shared" si="15"/>
        <v>0</v>
      </c>
      <c r="AM30" s="229">
        <f t="shared" si="16"/>
        <v>0</v>
      </c>
      <c r="AN30" s="48">
        <f t="shared" si="17"/>
        <v>0</v>
      </c>
      <c r="AO30" s="214">
        <f t="shared" si="18"/>
        <v>0</v>
      </c>
      <c r="AP30" s="60">
        <f t="shared" si="19"/>
        <v>0</v>
      </c>
    </row>
    <row r="31" spans="1:42" ht="39.950000000000003" customHeight="1" x14ac:dyDescent="0.2">
      <c r="A31" s="7">
        <v>8</v>
      </c>
      <c r="B31" s="251"/>
      <c r="C31" s="251"/>
      <c r="D31" s="251"/>
      <c r="E31" s="216"/>
      <c r="F31" s="216"/>
      <c r="G31" s="141"/>
      <c r="H31" s="217"/>
      <c r="I31" s="61"/>
      <c r="J31" s="62"/>
      <c r="K31" s="57">
        <f t="shared" si="6"/>
        <v>0</v>
      </c>
      <c r="L31" s="62"/>
      <c r="M31" s="62"/>
      <c r="N31" s="62"/>
      <c r="O31" s="62"/>
      <c r="P31" s="62"/>
      <c r="Q31" s="57">
        <f t="shared" si="2"/>
        <v>0</v>
      </c>
      <c r="R31" s="58" t="str">
        <f t="shared" si="3"/>
        <v/>
      </c>
      <c r="S31" s="230" t="str">
        <f t="shared" si="7"/>
        <v/>
      </c>
      <c r="T31" s="228"/>
      <c r="U31" s="59"/>
      <c r="V31" s="224"/>
      <c r="W31" s="221">
        <f t="shared" si="8"/>
        <v>0</v>
      </c>
      <c r="X31" s="48" t="b">
        <f t="shared" si="9"/>
        <v>0</v>
      </c>
      <c r="Y31" s="48" t="str">
        <f t="shared" si="10"/>
        <v>ok</v>
      </c>
      <c r="Z31" s="48">
        <f t="shared" si="11"/>
        <v>0</v>
      </c>
      <c r="AA31" s="48">
        <f t="shared" si="12"/>
        <v>0</v>
      </c>
      <c r="AB31" s="197" t="s">
        <v>185</v>
      </c>
      <c r="AC31" s="78" t="str" cm="1">
        <f t="array" ref="AC31">IF(H31="nebodované zameranie","ok",IF(AND(OR($D$4="vyberte oblasť",$D$4="")),"ok",IF(AND($D$4&lt;&gt;"",K31=0),"ok",IF(AND($D$4=$Z$15,OR(H31={"a)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zameranie"})),"ok",IF(AND($D$4=$Z$16,OR(H31={"a)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zameranie"})),"ok",IF(AND($D$4=$Z$17,OR(H31={"a)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zameranie"})),"ok",IF(AND($D$4=$Z$18,OR(H31={"a)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zameranie"})),"ok",IF(AND($D$4=$Z$19,H31=""),"ok",IF(AND($D$4=$Z$20,OR(H31={"a)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31" s="48">
        <f t="shared" si="13"/>
        <v>0</v>
      </c>
      <c r="AE31" s="157">
        <f t="shared" si="20"/>
        <v>0</v>
      </c>
      <c r="AH31" s="10" t="s">
        <v>207</v>
      </c>
      <c r="AI31" s="199">
        <f t="shared" si="4"/>
        <v>0</v>
      </c>
      <c r="AJ31" s="48">
        <f t="shared" si="14"/>
        <v>0</v>
      </c>
      <c r="AK31" s="214" t="str">
        <f t="shared" si="5"/>
        <v/>
      </c>
      <c r="AL31" s="214">
        <f t="shared" si="15"/>
        <v>0</v>
      </c>
      <c r="AM31" s="229">
        <f t="shared" si="16"/>
        <v>0</v>
      </c>
      <c r="AN31" s="48">
        <f t="shared" si="17"/>
        <v>0</v>
      </c>
      <c r="AO31" s="214">
        <f t="shared" si="18"/>
        <v>0</v>
      </c>
      <c r="AP31" s="60">
        <f t="shared" si="19"/>
        <v>0</v>
      </c>
    </row>
    <row r="32" spans="1:42" ht="39.950000000000003" customHeight="1" x14ac:dyDescent="0.2">
      <c r="A32" s="7">
        <v>9</v>
      </c>
      <c r="B32" s="251"/>
      <c r="C32" s="251"/>
      <c r="D32" s="251"/>
      <c r="E32" s="216"/>
      <c r="F32" s="216"/>
      <c r="G32" s="141"/>
      <c r="H32" s="217"/>
      <c r="I32" s="61"/>
      <c r="J32" s="62"/>
      <c r="K32" s="57">
        <f t="shared" si="6"/>
        <v>0</v>
      </c>
      <c r="L32" s="62"/>
      <c r="M32" s="62"/>
      <c r="N32" s="62"/>
      <c r="O32" s="62"/>
      <c r="P32" s="62"/>
      <c r="Q32" s="57">
        <f t="shared" si="2"/>
        <v>0</v>
      </c>
      <c r="R32" s="58" t="str">
        <f t="shared" si="3"/>
        <v/>
      </c>
      <c r="S32" s="230" t="str">
        <f t="shared" si="7"/>
        <v/>
      </c>
      <c r="T32" s="228"/>
      <c r="U32" s="59"/>
      <c r="V32" s="224"/>
      <c r="W32" s="221">
        <f t="shared" si="8"/>
        <v>0</v>
      </c>
      <c r="X32" s="48" t="b">
        <f t="shared" si="9"/>
        <v>0</v>
      </c>
      <c r="Y32" s="48" t="str">
        <f t="shared" si="10"/>
        <v>ok</v>
      </c>
      <c r="Z32" s="48">
        <f t="shared" si="11"/>
        <v>0</v>
      </c>
      <c r="AA32" s="48">
        <f t="shared" si="12"/>
        <v>0</v>
      </c>
      <c r="AB32" s="197" t="s">
        <v>208</v>
      </c>
      <c r="AC32" s="78" t="str" cm="1">
        <f t="array" ref="AC32">IF(H32="nebodované zameranie","ok",IF(AND(OR($D$4="vyberte oblasť",$D$4="")),"ok",IF(AND($D$4&lt;&gt;"",K32=0),"ok",IF(AND($D$4=$Z$15,OR(H32={"a)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zameranie"})),"ok",IF(AND($D$4=$Z$16,OR(H32={"a)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zameranie"})),"ok",IF(AND($D$4=$Z$17,OR(H32={"a)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zameranie"})),"ok",IF(AND($D$4=$Z$18,OR(H32={"a)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zameranie"})),"ok",IF(AND($D$4=$Z$19,H32=""),"ok",IF(AND($D$4=$Z$20,OR(H32={"a)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32" s="48">
        <f t="shared" si="13"/>
        <v>0</v>
      </c>
      <c r="AE32" s="157">
        <f>SUMIFS($W$24:$W$226,$H$24:$H$226,AB32)</f>
        <v>0</v>
      </c>
      <c r="AH32" s="198"/>
      <c r="AI32" s="199">
        <f>SUMIFS($W$24:$W$226,$H$24:$H$226,AH32)</f>
        <v>0</v>
      </c>
      <c r="AJ32" s="48">
        <f t="shared" si="14"/>
        <v>0</v>
      </c>
      <c r="AK32" s="214" t="str">
        <f t="shared" si="5"/>
        <v/>
      </c>
      <c r="AL32" s="214">
        <f t="shared" si="15"/>
        <v>0</v>
      </c>
      <c r="AM32" s="229">
        <f t="shared" si="16"/>
        <v>0</v>
      </c>
      <c r="AN32" s="48">
        <f t="shared" si="17"/>
        <v>0</v>
      </c>
      <c r="AO32" s="214">
        <f t="shared" si="18"/>
        <v>0</v>
      </c>
      <c r="AP32" s="60">
        <f t="shared" si="19"/>
        <v>0</v>
      </c>
    </row>
    <row r="33" spans="1:42" ht="39.950000000000003" customHeight="1" x14ac:dyDescent="0.2">
      <c r="A33" s="7">
        <v>10</v>
      </c>
      <c r="B33" s="251"/>
      <c r="C33" s="251"/>
      <c r="D33" s="251"/>
      <c r="E33" s="216"/>
      <c r="F33" s="216"/>
      <c r="G33" s="141"/>
      <c r="H33" s="217"/>
      <c r="I33" s="61"/>
      <c r="J33" s="62"/>
      <c r="K33" s="57">
        <f t="shared" si="6"/>
        <v>0</v>
      </c>
      <c r="L33" s="62"/>
      <c r="M33" s="62"/>
      <c r="N33" s="62"/>
      <c r="O33" s="62"/>
      <c r="P33" s="62"/>
      <c r="Q33" s="57">
        <f t="shared" si="2"/>
        <v>0</v>
      </c>
      <c r="R33" s="58" t="str">
        <f t="shared" si="3"/>
        <v/>
      </c>
      <c r="S33" s="230" t="str">
        <f t="shared" si="7"/>
        <v/>
      </c>
      <c r="T33" s="228"/>
      <c r="U33" s="59"/>
      <c r="V33" s="224"/>
      <c r="W33" s="221">
        <f t="shared" si="8"/>
        <v>0</v>
      </c>
      <c r="X33" s="48" t="b">
        <f t="shared" si="9"/>
        <v>0</v>
      </c>
      <c r="Y33" s="48" t="str">
        <f t="shared" si="10"/>
        <v>ok</v>
      </c>
      <c r="Z33" s="48">
        <f t="shared" si="11"/>
        <v>0</v>
      </c>
      <c r="AA33" s="48">
        <f t="shared" si="12"/>
        <v>0</v>
      </c>
      <c r="AB33" s="1" t="s">
        <v>216</v>
      </c>
      <c r="AC33" s="78" t="str" cm="1">
        <f t="array" ref="AC33">IF(H33="nebodované zameranie","ok",IF(AND(OR($D$4="vyberte oblasť",$D$4="")),"ok",IF(AND($D$4&lt;&gt;"",K33=0),"ok",IF(AND($D$4=$Z$15,OR(H33={"a)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zameranie"})),"ok",IF(AND($D$4=$Z$16,OR(H33={"a)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zameranie"})),"ok",IF(AND($D$4=$Z$17,OR(H33={"a)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zameranie"})),"ok",IF(AND($D$4=$Z$18,OR(H33={"a)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zameranie"})),"ok",IF(AND($D$4=$Z$19,H33=""),"ok",IF(AND($D$4=$Z$20,OR(H33={"a)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33" s="48">
        <f t="shared" si="13"/>
        <v>0</v>
      </c>
      <c r="AE33" s="157">
        <f>SUMIFS($W$24:$W$226,$H$24:$H$226,AB34)</f>
        <v>0</v>
      </c>
      <c r="AH33" s="198"/>
      <c r="AI33" s="199">
        <f t="shared" ref="AI33:AI37" si="21">SUMIFS($W$24:$W$226,$H$24:$H$226,AH33)</f>
        <v>0</v>
      </c>
      <c r="AJ33" s="48">
        <f t="shared" si="14"/>
        <v>0</v>
      </c>
      <c r="AK33" s="214" t="str">
        <f t="shared" si="5"/>
        <v/>
      </c>
      <c r="AL33" s="214">
        <f t="shared" si="15"/>
        <v>0</v>
      </c>
      <c r="AM33" s="229">
        <f t="shared" si="16"/>
        <v>0</v>
      </c>
      <c r="AN33" s="48">
        <f t="shared" si="17"/>
        <v>0</v>
      </c>
      <c r="AO33" s="214">
        <f t="shared" si="18"/>
        <v>0</v>
      </c>
      <c r="AP33" s="60">
        <f t="shared" si="19"/>
        <v>0</v>
      </c>
    </row>
    <row r="34" spans="1:42" ht="39.950000000000003" customHeight="1" x14ac:dyDescent="0.2">
      <c r="A34" s="7">
        <v>11</v>
      </c>
      <c r="B34" s="239"/>
      <c r="C34" s="239"/>
      <c r="D34" s="239"/>
      <c r="E34" s="216"/>
      <c r="F34" s="216"/>
      <c r="G34" s="141"/>
      <c r="H34" s="217"/>
      <c r="I34" s="61"/>
      <c r="J34" s="62"/>
      <c r="K34" s="57">
        <f t="shared" si="6"/>
        <v>0</v>
      </c>
      <c r="L34" s="62"/>
      <c r="M34" s="62"/>
      <c r="N34" s="62"/>
      <c r="O34" s="62"/>
      <c r="P34" s="62"/>
      <c r="Q34" s="57">
        <f t="shared" si="2"/>
        <v>0</v>
      </c>
      <c r="R34" s="58" t="str">
        <f t="shared" si="3"/>
        <v/>
      </c>
      <c r="S34" s="230" t="str">
        <f t="shared" si="7"/>
        <v/>
      </c>
      <c r="T34" s="228"/>
      <c r="U34" s="59"/>
      <c r="V34" s="224"/>
      <c r="W34" s="221">
        <f t="shared" si="8"/>
        <v>0</v>
      </c>
      <c r="X34" s="48" t="b">
        <f t="shared" si="9"/>
        <v>0</v>
      </c>
      <c r="Y34" s="48" t="str">
        <f t="shared" si="10"/>
        <v>ok</v>
      </c>
      <c r="Z34" s="48">
        <f t="shared" si="11"/>
        <v>0</v>
      </c>
      <c r="AA34" s="48">
        <f t="shared" si="12"/>
        <v>0</v>
      </c>
      <c r="AB34" s="237" t="s">
        <v>212</v>
      </c>
      <c r="AC34" s="78" t="str" cm="1">
        <f t="array" ref="AC34">IF(H34="nebodované zameranie","ok",IF(AND(OR($D$4="vyberte oblasť",$D$4="")),"ok",IF(AND($D$4&lt;&gt;"",K34=0),"ok",IF(AND($D$4=$Z$15,OR(H34={"a)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zameranie"})),"ok",IF(AND($D$4=$Z$16,OR(H34={"a)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zameranie"})),"ok",IF(AND($D$4=$Z$17,OR(H34={"a)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zameranie"})),"ok",IF(AND($D$4=$Z$18,OR(H34={"a)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zameranie"})),"ok",IF(AND($D$4=$Z$19,H34=""),"ok",IF(AND($D$4=$Z$20,OR(H34={"a)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34" s="48">
        <f t="shared" si="13"/>
        <v>0</v>
      </c>
      <c r="AE34" s="157">
        <f>SUMIFS($W$24:$W$226,$H$24:$H$226,AB35)</f>
        <v>0</v>
      </c>
      <c r="AH34" s="198"/>
      <c r="AI34" s="199">
        <f t="shared" si="21"/>
        <v>0</v>
      </c>
      <c r="AJ34" s="48">
        <f t="shared" si="14"/>
        <v>0</v>
      </c>
      <c r="AK34" s="214" t="str">
        <f t="shared" si="5"/>
        <v/>
      </c>
      <c r="AL34" s="214">
        <f t="shared" si="15"/>
        <v>0</v>
      </c>
      <c r="AM34" s="229">
        <f t="shared" si="16"/>
        <v>0</v>
      </c>
      <c r="AN34" s="48">
        <f t="shared" si="17"/>
        <v>0</v>
      </c>
      <c r="AO34" s="214">
        <f t="shared" si="18"/>
        <v>0</v>
      </c>
      <c r="AP34" s="60">
        <f t="shared" si="19"/>
        <v>0</v>
      </c>
    </row>
    <row r="35" spans="1:42" ht="39.950000000000003" customHeight="1" x14ac:dyDescent="0.2">
      <c r="A35" s="7">
        <v>12</v>
      </c>
      <c r="B35" s="239"/>
      <c r="C35" s="239"/>
      <c r="D35" s="239"/>
      <c r="E35" s="216"/>
      <c r="F35" s="216"/>
      <c r="G35" s="141"/>
      <c r="H35" s="217"/>
      <c r="I35" s="61"/>
      <c r="J35" s="62"/>
      <c r="K35" s="57">
        <f t="shared" si="6"/>
        <v>0</v>
      </c>
      <c r="L35" s="62"/>
      <c r="M35" s="62"/>
      <c r="N35" s="62"/>
      <c r="O35" s="62"/>
      <c r="P35" s="62"/>
      <c r="Q35" s="57">
        <f t="shared" si="2"/>
        <v>0</v>
      </c>
      <c r="R35" s="58" t="str">
        <f t="shared" si="3"/>
        <v/>
      </c>
      <c r="S35" s="230" t="str">
        <f t="shared" si="7"/>
        <v/>
      </c>
      <c r="T35" s="228"/>
      <c r="U35" s="59"/>
      <c r="V35" s="224"/>
      <c r="W35" s="221">
        <f t="shared" si="8"/>
        <v>0</v>
      </c>
      <c r="X35" s="48" t="b">
        <f t="shared" si="9"/>
        <v>0</v>
      </c>
      <c r="Y35" s="48" t="str">
        <f t="shared" si="10"/>
        <v>ok</v>
      </c>
      <c r="Z35" s="48">
        <f t="shared" si="11"/>
        <v>0</v>
      </c>
      <c r="AA35" s="48">
        <f t="shared" si="12"/>
        <v>0</v>
      </c>
      <c r="AB35" s="237" t="s">
        <v>178</v>
      </c>
      <c r="AC35" s="78" t="str" cm="1">
        <f t="array" ref="AC35">IF(H35="nebodované zameranie","ok",IF(AND(OR($D$4="vyberte oblasť",$D$4="")),"ok",IF(AND($D$4&lt;&gt;"",K35=0),"ok",IF(AND($D$4=$Z$15,OR(H35={"a)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zameranie"})),"ok",IF(AND($D$4=$Z$16,OR(H35={"a)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zameranie"})),"ok",IF(AND($D$4=$Z$17,OR(H35={"a)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zameranie"})),"ok",IF(AND($D$4=$Z$18,OR(H35={"a)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zameranie"})),"ok",IF(AND($D$4=$Z$19,H35=""),"ok",IF(AND($D$4=$Z$20,OR(H35={"a)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35" s="48">
        <f t="shared" si="13"/>
        <v>0</v>
      </c>
      <c r="AE35" s="157">
        <f>SUMIFS($W$24:$W$226,$H$24:$H$226,AB33)</f>
        <v>0</v>
      </c>
      <c r="AH35" s="198"/>
      <c r="AI35" s="199">
        <f t="shared" si="21"/>
        <v>0</v>
      </c>
      <c r="AJ35" s="48">
        <f t="shared" si="14"/>
        <v>0</v>
      </c>
      <c r="AK35" s="214" t="str">
        <f t="shared" si="5"/>
        <v/>
      </c>
      <c r="AL35" s="214">
        <f t="shared" si="15"/>
        <v>0</v>
      </c>
      <c r="AM35" s="229">
        <f t="shared" si="16"/>
        <v>0</v>
      </c>
      <c r="AN35" s="48">
        <f t="shared" si="17"/>
        <v>0</v>
      </c>
      <c r="AO35" s="214">
        <f t="shared" si="18"/>
        <v>0</v>
      </c>
      <c r="AP35" s="60">
        <f t="shared" si="19"/>
        <v>0</v>
      </c>
    </row>
    <row r="36" spans="1:42" ht="39.950000000000003" customHeight="1" x14ac:dyDescent="0.2">
      <c r="A36" s="7">
        <v>13</v>
      </c>
      <c r="B36" s="239"/>
      <c r="C36" s="239"/>
      <c r="D36" s="239"/>
      <c r="E36" s="216"/>
      <c r="F36" s="216"/>
      <c r="G36" s="141"/>
      <c r="H36" s="217"/>
      <c r="I36" s="61"/>
      <c r="J36" s="62"/>
      <c r="K36" s="57">
        <f t="shared" si="6"/>
        <v>0</v>
      </c>
      <c r="L36" s="62"/>
      <c r="M36" s="62"/>
      <c r="N36" s="62"/>
      <c r="O36" s="62"/>
      <c r="P36" s="62"/>
      <c r="Q36" s="57">
        <f t="shared" si="2"/>
        <v>0</v>
      </c>
      <c r="R36" s="58" t="str">
        <f t="shared" si="3"/>
        <v/>
      </c>
      <c r="S36" s="230" t="str">
        <f t="shared" si="7"/>
        <v/>
      </c>
      <c r="T36" s="228"/>
      <c r="U36" s="59"/>
      <c r="V36" s="224"/>
      <c r="W36" s="221">
        <f t="shared" si="8"/>
        <v>0</v>
      </c>
      <c r="X36" s="48" t="b">
        <f t="shared" si="9"/>
        <v>0</v>
      </c>
      <c r="Y36" s="48" t="str">
        <f t="shared" si="10"/>
        <v>ok</v>
      </c>
      <c r="Z36" s="48">
        <f t="shared" si="11"/>
        <v>0</v>
      </c>
      <c r="AA36" s="48">
        <f t="shared" si="12"/>
        <v>0</v>
      </c>
      <c r="AC36" s="78" t="str" cm="1">
        <f t="array" ref="AC36">IF(H36="nebodované zameranie","ok",IF(AND(OR($D$4="vyberte oblasť",$D$4="")),"ok",IF(AND($D$4&lt;&gt;"",K36=0),"ok",IF(AND($D$4=$Z$15,OR(H36={"a)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zameranie"})),"ok",IF(AND($D$4=$Z$16,OR(H36={"a)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zameranie"})),"ok",IF(AND($D$4=$Z$17,OR(H36={"a)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zameranie"})),"ok",IF(AND($D$4=$Z$18,OR(H36={"a)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zameranie"})),"ok",IF(AND($D$4=$Z$19,H36=""),"ok",IF(AND($D$4=$Z$20,OR(H36={"a)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36" s="48">
        <f t="shared" si="13"/>
        <v>0</v>
      </c>
      <c r="AE36" s="157">
        <f>SUMIFS($W$24:$W$226,$H$24:$H$226,AB35)</f>
        <v>0</v>
      </c>
      <c r="AI36" s="199">
        <f t="shared" si="21"/>
        <v>0</v>
      </c>
      <c r="AJ36" s="48">
        <f t="shared" si="14"/>
        <v>0</v>
      </c>
      <c r="AK36" s="214" t="str">
        <f t="shared" si="5"/>
        <v/>
      </c>
      <c r="AL36" s="214">
        <f t="shared" si="15"/>
        <v>0</v>
      </c>
      <c r="AM36" s="229">
        <f t="shared" si="16"/>
        <v>0</v>
      </c>
      <c r="AN36" s="48">
        <f t="shared" si="17"/>
        <v>0</v>
      </c>
      <c r="AO36" s="214">
        <f t="shared" si="18"/>
        <v>0</v>
      </c>
      <c r="AP36" s="60">
        <f t="shared" si="19"/>
        <v>0</v>
      </c>
    </row>
    <row r="37" spans="1:42" ht="39.950000000000003" customHeight="1" x14ac:dyDescent="0.2">
      <c r="A37" s="7">
        <v>14</v>
      </c>
      <c r="B37" s="239"/>
      <c r="C37" s="239"/>
      <c r="D37" s="239"/>
      <c r="E37" s="216"/>
      <c r="F37" s="216"/>
      <c r="G37" s="141"/>
      <c r="H37" s="217"/>
      <c r="I37" s="61"/>
      <c r="J37" s="62"/>
      <c r="K37" s="57">
        <f t="shared" si="6"/>
        <v>0</v>
      </c>
      <c r="L37" s="62"/>
      <c r="M37" s="62"/>
      <c r="N37" s="62"/>
      <c r="O37" s="62"/>
      <c r="P37" s="62"/>
      <c r="Q37" s="57">
        <f t="shared" si="2"/>
        <v>0</v>
      </c>
      <c r="R37" s="58" t="str">
        <f t="shared" si="3"/>
        <v/>
      </c>
      <c r="S37" s="230" t="str">
        <f t="shared" si="7"/>
        <v/>
      </c>
      <c r="T37" s="228"/>
      <c r="U37" s="59"/>
      <c r="V37" s="224"/>
      <c r="W37" s="221">
        <f t="shared" si="8"/>
        <v>0</v>
      </c>
      <c r="X37" s="48" t="b">
        <f t="shared" si="9"/>
        <v>0</v>
      </c>
      <c r="Y37" s="48" t="str">
        <f t="shared" si="10"/>
        <v>ok</v>
      </c>
      <c r="Z37" s="48">
        <f t="shared" si="11"/>
        <v>0</v>
      </c>
      <c r="AA37" s="48">
        <f t="shared" si="12"/>
        <v>0</v>
      </c>
      <c r="AB37" s="153" t="s">
        <v>127</v>
      </c>
      <c r="AC37" s="78" t="str" cm="1">
        <f t="array" ref="AC37">IF(H37="nebodované zameranie","ok",IF(AND(OR($D$4="vyberte oblasť",$D$4="")),"ok",IF(AND($D$4&lt;&gt;"",K37=0),"ok",IF(AND($D$4=$Z$15,OR(H37={"a)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zameranie"})),"ok",IF(AND($D$4=$Z$16,OR(H37={"a)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zameranie"})),"ok",IF(AND($D$4=$Z$17,OR(H37={"a)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zameranie"})),"ok",IF(AND($D$4=$Z$18,OR(H37={"a)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zameranie"})),"ok",IF(AND($D$4=$Z$19,H37=""),"ok",IF(AND($D$4=$Z$20,OR(H37={"a)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37" s="48">
        <f t="shared" si="13"/>
        <v>0</v>
      </c>
      <c r="AE37" s="155"/>
      <c r="AI37" s="199">
        <f t="shared" si="21"/>
        <v>0</v>
      </c>
      <c r="AJ37" s="48">
        <f t="shared" si="14"/>
        <v>0</v>
      </c>
      <c r="AK37" s="214" t="str">
        <f t="shared" si="5"/>
        <v/>
      </c>
      <c r="AL37" s="214">
        <f t="shared" si="15"/>
        <v>0</v>
      </c>
      <c r="AM37" s="229">
        <f t="shared" si="16"/>
        <v>0</v>
      </c>
      <c r="AN37" s="48">
        <f t="shared" si="17"/>
        <v>0</v>
      </c>
      <c r="AO37" s="214">
        <f t="shared" si="18"/>
        <v>0</v>
      </c>
      <c r="AP37" s="60">
        <f t="shared" si="19"/>
        <v>0</v>
      </c>
    </row>
    <row r="38" spans="1:42" ht="39.950000000000003" customHeight="1" x14ac:dyDescent="0.2">
      <c r="A38" s="7">
        <v>15</v>
      </c>
      <c r="B38" s="239"/>
      <c r="C38" s="239"/>
      <c r="D38" s="239"/>
      <c r="E38" s="216"/>
      <c r="F38" s="216"/>
      <c r="G38" s="141"/>
      <c r="H38" s="217"/>
      <c r="I38" s="61"/>
      <c r="J38" s="62"/>
      <c r="K38" s="57">
        <f t="shared" si="6"/>
        <v>0</v>
      </c>
      <c r="L38" s="62"/>
      <c r="M38" s="62"/>
      <c r="N38" s="62"/>
      <c r="O38" s="62"/>
      <c r="P38" s="62"/>
      <c r="Q38" s="57">
        <f t="shared" si="2"/>
        <v>0</v>
      </c>
      <c r="R38" s="58" t="str">
        <f t="shared" si="3"/>
        <v/>
      </c>
      <c r="S38" s="230" t="str">
        <f t="shared" si="7"/>
        <v/>
      </c>
      <c r="T38" s="228"/>
      <c r="U38" s="59"/>
      <c r="V38" s="224"/>
      <c r="W38" s="221">
        <f t="shared" si="8"/>
        <v>0</v>
      </c>
      <c r="X38" s="48" t="b">
        <f t="shared" si="9"/>
        <v>0</v>
      </c>
      <c r="Y38" s="48" t="str">
        <f t="shared" si="10"/>
        <v>ok</v>
      </c>
      <c r="Z38" s="48">
        <f t="shared" si="11"/>
        <v>0</v>
      </c>
      <c r="AA38" s="48">
        <f t="shared" si="12"/>
        <v>0</v>
      </c>
      <c r="AB38" s="198" t="s">
        <v>213</v>
      </c>
      <c r="AC38" s="78" t="str" cm="1">
        <f t="array" ref="AC38">IF(H38="nebodované zameranie","ok",IF(AND(OR($D$4="vyberte oblasť",$D$4="")),"ok",IF(AND($D$4&lt;&gt;"",K38=0),"ok",IF(AND($D$4=$Z$15,OR(H38={"a)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zameranie"})),"ok",IF(AND($D$4=$Z$16,OR(H38={"a)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zameranie"})),"ok",IF(AND($D$4=$Z$17,OR(H38={"a)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zameranie"})),"ok",IF(AND($D$4=$Z$18,OR(H38={"a)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zameranie"})),"ok",IF(AND($D$4=$Z$19,H38=""),"ok",IF(AND($D$4=$Z$20,OR(H38={"a)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38" s="48">
        <f t="shared" si="13"/>
        <v>0</v>
      </c>
      <c r="AE38" s="157">
        <f t="shared" si="20"/>
        <v>0</v>
      </c>
      <c r="AJ38" s="48">
        <f t="shared" si="14"/>
        <v>0</v>
      </c>
      <c r="AK38" s="214" t="str">
        <f t="shared" si="5"/>
        <v/>
      </c>
      <c r="AL38" s="214">
        <f t="shared" si="15"/>
        <v>0</v>
      </c>
      <c r="AM38" s="229">
        <f t="shared" si="16"/>
        <v>0</v>
      </c>
      <c r="AN38" s="48">
        <f t="shared" si="17"/>
        <v>0</v>
      </c>
      <c r="AO38" s="214">
        <f t="shared" si="18"/>
        <v>0</v>
      </c>
      <c r="AP38" s="60">
        <f t="shared" si="19"/>
        <v>0</v>
      </c>
    </row>
    <row r="39" spans="1:42" ht="39.950000000000003" customHeight="1" x14ac:dyDescent="0.2">
      <c r="A39" s="7">
        <v>16</v>
      </c>
      <c r="B39" s="239"/>
      <c r="C39" s="239"/>
      <c r="D39" s="239"/>
      <c r="E39" s="216"/>
      <c r="F39" s="216"/>
      <c r="G39" s="141"/>
      <c r="H39" s="217"/>
      <c r="I39" s="61"/>
      <c r="J39" s="62"/>
      <c r="K39" s="57">
        <f t="shared" si="6"/>
        <v>0</v>
      </c>
      <c r="L39" s="62"/>
      <c r="M39" s="62"/>
      <c r="N39" s="62"/>
      <c r="O39" s="62"/>
      <c r="P39" s="62"/>
      <c r="Q39" s="57">
        <f t="shared" si="2"/>
        <v>0</v>
      </c>
      <c r="R39" s="58" t="str">
        <f t="shared" si="3"/>
        <v/>
      </c>
      <c r="S39" s="230" t="str">
        <f t="shared" si="7"/>
        <v/>
      </c>
      <c r="T39" s="228"/>
      <c r="U39" s="59"/>
      <c r="V39" s="224"/>
      <c r="W39" s="221">
        <f t="shared" si="8"/>
        <v>0</v>
      </c>
      <c r="X39" s="48" t="b">
        <f t="shared" si="9"/>
        <v>0</v>
      </c>
      <c r="Y39" s="48" t="str">
        <f t="shared" si="10"/>
        <v>ok</v>
      </c>
      <c r="Z39" s="48">
        <f t="shared" si="11"/>
        <v>0</v>
      </c>
      <c r="AA39" s="48">
        <f t="shared" si="12"/>
        <v>0</v>
      </c>
      <c r="AB39" s="198" t="s">
        <v>187</v>
      </c>
      <c r="AC39" s="78" t="str" cm="1">
        <f t="array" ref="AC39">IF(H39="nebodované zameranie","ok",IF(AND(OR($D$4="vyberte oblasť",$D$4="")),"ok",IF(AND($D$4&lt;&gt;"",K39=0),"ok",IF(AND($D$4=$Z$15,OR(H39={"a)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zameranie"})),"ok",IF(AND($D$4=$Z$16,OR(H39={"a)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zameranie"})),"ok",IF(AND($D$4=$Z$17,OR(H39={"a)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zameranie"})),"ok",IF(AND($D$4=$Z$18,OR(H39={"a)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zameranie"})),"ok",IF(AND($D$4=$Z$19,H39=""),"ok",IF(AND($D$4=$Z$20,OR(H39={"a)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39" s="48">
        <f t="shared" si="13"/>
        <v>0</v>
      </c>
      <c r="AE39" s="157">
        <f t="shared" si="20"/>
        <v>0</v>
      </c>
      <c r="AJ39" s="48">
        <f t="shared" si="14"/>
        <v>0</v>
      </c>
      <c r="AK39" s="214" t="str">
        <f t="shared" si="5"/>
        <v/>
      </c>
      <c r="AL39" s="214">
        <f t="shared" si="15"/>
        <v>0</v>
      </c>
      <c r="AM39" s="229">
        <f t="shared" si="16"/>
        <v>0</v>
      </c>
      <c r="AN39" s="48">
        <f t="shared" si="17"/>
        <v>0</v>
      </c>
      <c r="AO39" s="214">
        <f t="shared" si="18"/>
        <v>0</v>
      </c>
      <c r="AP39" s="60">
        <f t="shared" si="19"/>
        <v>0</v>
      </c>
    </row>
    <row r="40" spans="1:42" ht="39.950000000000003" customHeight="1" x14ac:dyDescent="0.2">
      <c r="A40" s="7">
        <v>17</v>
      </c>
      <c r="B40" s="239"/>
      <c r="C40" s="239"/>
      <c r="D40" s="239"/>
      <c r="E40" s="216"/>
      <c r="F40" s="216"/>
      <c r="G40" s="141"/>
      <c r="H40" s="217"/>
      <c r="I40" s="61"/>
      <c r="J40" s="62"/>
      <c r="K40" s="57">
        <f t="shared" si="6"/>
        <v>0</v>
      </c>
      <c r="L40" s="62"/>
      <c r="M40" s="62"/>
      <c r="N40" s="62"/>
      <c r="O40" s="62"/>
      <c r="P40" s="62"/>
      <c r="Q40" s="57">
        <f t="shared" si="2"/>
        <v>0</v>
      </c>
      <c r="R40" s="58" t="str">
        <f t="shared" si="3"/>
        <v/>
      </c>
      <c r="S40" s="230" t="str">
        <f t="shared" si="7"/>
        <v/>
      </c>
      <c r="T40" s="228"/>
      <c r="U40" s="59"/>
      <c r="V40" s="224"/>
      <c r="W40" s="221">
        <f t="shared" si="8"/>
        <v>0</v>
      </c>
      <c r="X40" s="48" t="b">
        <f t="shared" si="9"/>
        <v>0</v>
      </c>
      <c r="Y40" s="48" t="str">
        <f t="shared" si="10"/>
        <v>ok</v>
      </c>
      <c r="Z40" s="48">
        <f t="shared" si="11"/>
        <v>0</v>
      </c>
      <c r="AA40" s="48">
        <f t="shared" si="12"/>
        <v>0</v>
      </c>
      <c r="AB40" s="198" t="s">
        <v>188</v>
      </c>
      <c r="AC40" s="78" t="str" cm="1">
        <f t="array" ref="AC40">IF(H40="nebodované zameranie","ok",IF(AND(OR($D$4="vyberte oblasť",$D$4="")),"ok",IF(AND($D$4&lt;&gt;"",K40=0),"ok",IF(AND($D$4=$Z$15,OR(H40={"a)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zameranie"})),"ok",IF(AND($D$4=$Z$16,OR(H40={"a)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zameranie"})),"ok",IF(AND($D$4=$Z$17,OR(H40={"a)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zameranie"})),"ok",IF(AND($D$4=$Z$18,OR(H40={"a)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zameranie"})),"ok",IF(AND($D$4=$Z$19,H40=""),"ok",IF(AND($D$4=$Z$20,OR(H40={"a)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40" s="48">
        <f t="shared" si="13"/>
        <v>0</v>
      </c>
      <c r="AE40" s="157">
        <f t="shared" si="20"/>
        <v>0</v>
      </c>
      <c r="AJ40" s="48">
        <f t="shared" si="14"/>
        <v>0</v>
      </c>
      <c r="AK40" s="214" t="str">
        <f t="shared" si="5"/>
        <v/>
      </c>
      <c r="AL40" s="214">
        <f t="shared" si="15"/>
        <v>0</v>
      </c>
      <c r="AM40" s="229">
        <f t="shared" si="16"/>
        <v>0</v>
      </c>
      <c r="AN40" s="48">
        <f t="shared" si="17"/>
        <v>0</v>
      </c>
      <c r="AO40" s="214">
        <f t="shared" si="18"/>
        <v>0</v>
      </c>
      <c r="AP40" s="60">
        <f t="shared" si="19"/>
        <v>0</v>
      </c>
    </row>
    <row r="41" spans="1:42" ht="39.950000000000003" customHeight="1" x14ac:dyDescent="0.2">
      <c r="A41" s="7">
        <v>18</v>
      </c>
      <c r="B41" s="239"/>
      <c r="C41" s="239"/>
      <c r="D41" s="239"/>
      <c r="E41" s="216"/>
      <c r="F41" s="216"/>
      <c r="G41" s="141"/>
      <c r="H41" s="217"/>
      <c r="I41" s="61"/>
      <c r="J41" s="62"/>
      <c r="K41" s="57">
        <f t="shared" si="6"/>
        <v>0</v>
      </c>
      <c r="L41" s="62"/>
      <c r="M41" s="62"/>
      <c r="N41" s="62"/>
      <c r="O41" s="62"/>
      <c r="P41" s="62"/>
      <c r="Q41" s="57">
        <f t="shared" si="2"/>
        <v>0</v>
      </c>
      <c r="R41" s="58" t="str">
        <f t="shared" si="3"/>
        <v/>
      </c>
      <c r="S41" s="230" t="str">
        <f t="shared" si="7"/>
        <v/>
      </c>
      <c r="T41" s="228"/>
      <c r="U41" s="59"/>
      <c r="V41" s="224"/>
      <c r="W41" s="221">
        <f t="shared" si="8"/>
        <v>0</v>
      </c>
      <c r="X41" s="48" t="b">
        <f t="shared" si="9"/>
        <v>0</v>
      </c>
      <c r="Y41" s="48" t="str">
        <f t="shared" si="10"/>
        <v>ok</v>
      </c>
      <c r="Z41" s="48">
        <f t="shared" si="11"/>
        <v>0</v>
      </c>
      <c r="AA41" s="48">
        <f t="shared" si="12"/>
        <v>0</v>
      </c>
      <c r="AB41" s="198" t="s">
        <v>189</v>
      </c>
      <c r="AC41" s="78" t="str" cm="1">
        <f t="array" ref="AC41">IF(H41="nebodované zameranie","ok",IF(AND(OR($D$4="vyberte oblasť",$D$4="")),"ok",IF(AND($D$4&lt;&gt;"",K41=0),"ok",IF(AND($D$4=$Z$15,OR(H41={"a)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zameranie"})),"ok",IF(AND($D$4=$Z$16,OR(H41={"a)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zameranie"})),"ok",IF(AND($D$4=$Z$17,OR(H41={"a)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zameranie"})),"ok",IF(AND($D$4=$Z$18,OR(H41={"a)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zameranie"})),"ok",IF(AND($D$4=$Z$19,H41=""),"ok",IF(AND($D$4=$Z$20,OR(H41={"a)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41" s="48">
        <f t="shared" si="13"/>
        <v>0</v>
      </c>
      <c r="AE41" s="157">
        <f t="shared" si="20"/>
        <v>0</v>
      </c>
      <c r="AJ41" s="48">
        <f t="shared" si="14"/>
        <v>0</v>
      </c>
      <c r="AK41" s="214" t="str">
        <f t="shared" si="5"/>
        <v/>
      </c>
      <c r="AL41" s="214">
        <f t="shared" si="15"/>
        <v>0</v>
      </c>
      <c r="AM41" s="229">
        <f t="shared" si="16"/>
        <v>0</v>
      </c>
      <c r="AN41" s="48">
        <f t="shared" si="17"/>
        <v>0</v>
      </c>
      <c r="AO41" s="214">
        <f t="shared" si="18"/>
        <v>0</v>
      </c>
      <c r="AP41" s="60">
        <f t="shared" si="19"/>
        <v>0</v>
      </c>
    </row>
    <row r="42" spans="1:42" ht="39.950000000000003" customHeight="1" x14ac:dyDescent="0.2">
      <c r="A42" s="7">
        <v>19</v>
      </c>
      <c r="B42" s="239"/>
      <c r="C42" s="239"/>
      <c r="D42" s="239"/>
      <c r="E42" s="216"/>
      <c r="F42" s="216"/>
      <c r="G42" s="141"/>
      <c r="H42" s="217"/>
      <c r="I42" s="61"/>
      <c r="J42" s="62"/>
      <c r="K42" s="57">
        <f t="shared" si="6"/>
        <v>0</v>
      </c>
      <c r="L42" s="62"/>
      <c r="M42" s="62"/>
      <c r="N42" s="62"/>
      <c r="O42" s="62"/>
      <c r="P42" s="62"/>
      <c r="Q42" s="57">
        <f t="shared" si="2"/>
        <v>0</v>
      </c>
      <c r="R42" s="58" t="str">
        <f t="shared" si="3"/>
        <v/>
      </c>
      <c r="S42" s="230" t="str">
        <f t="shared" si="7"/>
        <v/>
      </c>
      <c r="T42" s="228"/>
      <c r="U42" s="59"/>
      <c r="V42" s="224"/>
      <c r="W42" s="221">
        <f t="shared" si="8"/>
        <v>0</v>
      </c>
      <c r="X42" s="48" t="b">
        <f t="shared" si="9"/>
        <v>0</v>
      </c>
      <c r="Y42" s="48" t="str">
        <f t="shared" si="10"/>
        <v>ok</v>
      </c>
      <c r="Z42" s="48">
        <f t="shared" si="11"/>
        <v>0</v>
      </c>
      <c r="AA42" s="48">
        <f t="shared" si="12"/>
        <v>0</v>
      </c>
      <c r="AB42" s="198" t="s">
        <v>190</v>
      </c>
      <c r="AC42" s="78" t="str" cm="1">
        <f t="array" ref="AC42">IF(H42="nebodované zameranie","ok",IF(AND(OR($D$4="vyberte oblasť",$D$4="")),"ok",IF(AND($D$4&lt;&gt;"",K42=0),"ok",IF(AND($D$4=$Z$15,OR(H42={"a)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zameranie"})),"ok",IF(AND($D$4=$Z$16,OR(H42={"a)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zameranie"})),"ok",IF(AND($D$4=$Z$17,OR(H42={"a)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zameranie"})),"ok",IF(AND($D$4=$Z$18,OR(H42={"a)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zameranie"})),"ok",IF(AND($D$4=$Z$19,H42=""),"ok",IF(AND($D$4=$Z$20,OR(H42={"a)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42" s="48">
        <f t="shared" si="13"/>
        <v>0</v>
      </c>
      <c r="AE42" s="157">
        <f t="shared" si="20"/>
        <v>0</v>
      </c>
      <c r="AJ42" s="48">
        <f t="shared" si="14"/>
        <v>0</v>
      </c>
      <c r="AK42" s="214" t="str">
        <f t="shared" si="5"/>
        <v/>
      </c>
      <c r="AL42" s="214">
        <f t="shared" si="15"/>
        <v>0</v>
      </c>
      <c r="AM42" s="229">
        <f t="shared" si="16"/>
        <v>0</v>
      </c>
      <c r="AN42" s="48">
        <f t="shared" si="17"/>
        <v>0</v>
      </c>
      <c r="AO42" s="214">
        <f t="shared" si="18"/>
        <v>0</v>
      </c>
      <c r="AP42" s="60">
        <f t="shared" si="19"/>
        <v>0</v>
      </c>
    </row>
    <row r="43" spans="1:42" ht="39.950000000000003" customHeight="1" x14ac:dyDescent="0.2">
      <c r="A43" s="7">
        <v>20</v>
      </c>
      <c r="B43" s="239"/>
      <c r="C43" s="239"/>
      <c r="D43" s="239"/>
      <c r="E43" s="216"/>
      <c r="F43" s="216"/>
      <c r="G43" s="141"/>
      <c r="H43" s="217"/>
      <c r="I43" s="61"/>
      <c r="J43" s="62"/>
      <c r="K43" s="57">
        <f t="shared" si="6"/>
        <v>0</v>
      </c>
      <c r="L43" s="62"/>
      <c r="M43" s="62"/>
      <c r="N43" s="62"/>
      <c r="O43" s="62"/>
      <c r="P43" s="62"/>
      <c r="Q43" s="57">
        <f t="shared" si="2"/>
        <v>0</v>
      </c>
      <c r="R43" s="58" t="str">
        <f t="shared" si="3"/>
        <v/>
      </c>
      <c r="S43" s="230" t="str">
        <f t="shared" si="7"/>
        <v/>
      </c>
      <c r="T43" s="228"/>
      <c r="U43" s="59"/>
      <c r="V43" s="224"/>
      <c r="W43" s="221">
        <f t="shared" si="8"/>
        <v>0</v>
      </c>
      <c r="X43" s="48" t="b">
        <f t="shared" si="9"/>
        <v>0</v>
      </c>
      <c r="Y43" s="48" t="str">
        <f t="shared" si="10"/>
        <v>ok</v>
      </c>
      <c r="Z43" s="48">
        <f t="shared" si="11"/>
        <v>0</v>
      </c>
      <c r="AA43" s="48">
        <f t="shared" si="12"/>
        <v>0</v>
      </c>
      <c r="AB43" s="198" t="s">
        <v>191</v>
      </c>
      <c r="AC43" s="78" t="str" cm="1">
        <f t="array" ref="AC43">IF(H43="nebodované zameranie","ok",IF(AND(OR($D$4="vyberte oblasť",$D$4="")),"ok",IF(AND($D$4&lt;&gt;"",K43=0),"ok",IF(AND($D$4=$Z$15,OR(H43={"a)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zameranie"})),"ok",IF(AND($D$4=$Z$16,OR(H43={"a)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zameranie"})),"ok",IF(AND($D$4=$Z$17,OR(H43={"a)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zameranie"})),"ok",IF(AND($D$4=$Z$18,OR(H43={"a)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zameranie"})),"ok",IF(AND($D$4=$Z$19,H43=""),"ok",IF(AND($D$4=$Z$20,OR(H43={"a)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43" s="48">
        <f t="shared" si="13"/>
        <v>0</v>
      </c>
      <c r="AE43" s="157">
        <f t="shared" si="20"/>
        <v>0</v>
      </c>
      <c r="AJ43" s="48">
        <f t="shared" si="14"/>
        <v>0</v>
      </c>
      <c r="AK43" s="214" t="str">
        <f t="shared" si="5"/>
        <v/>
      </c>
      <c r="AL43" s="214">
        <f t="shared" si="15"/>
        <v>0</v>
      </c>
      <c r="AM43" s="229">
        <f t="shared" si="16"/>
        <v>0</v>
      </c>
      <c r="AN43" s="48">
        <f t="shared" si="17"/>
        <v>0</v>
      </c>
      <c r="AO43" s="214">
        <f t="shared" si="18"/>
        <v>0</v>
      </c>
      <c r="AP43" s="60">
        <f t="shared" si="19"/>
        <v>0</v>
      </c>
    </row>
    <row r="44" spans="1:42" ht="39.950000000000003" customHeight="1" x14ac:dyDescent="0.2">
      <c r="A44" s="7">
        <v>21</v>
      </c>
      <c r="B44" s="239"/>
      <c r="C44" s="239"/>
      <c r="D44" s="239"/>
      <c r="E44" s="216"/>
      <c r="F44" s="216"/>
      <c r="G44" s="141"/>
      <c r="H44" s="217"/>
      <c r="I44" s="61"/>
      <c r="J44" s="62"/>
      <c r="K44" s="57">
        <f t="shared" si="6"/>
        <v>0</v>
      </c>
      <c r="L44" s="62"/>
      <c r="M44" s="62"/>
      <c r="N44" s="62"/>
      <c r="O44" s="62"/>
      <c r="P44" s="62"/>
      <c r="Q44" s="57">
        <f t="shared" si="2"/>
        <v>0</v>
      </c>
      <c r="R44" s="58" t="str">
        <f t="shared" si="3"/>
        <v/>
      </c>
      <c r="S44" s="230" t="str">
        <f t="shared" si="7"/>
        <v/>
      </c>
      <c r="T44" s="228"/>
      <c r="U44" s="59"/>
      <c r="V44" s="224"/>
      <c r="W44" s="221">
        <f t="shared" si="8"/>
        <v>0</v>
      </c>
      <c r="X44" s="48" t="b">
        <f t="shared" si="9"/>
        <v>0</v>
      </c>
      <c r="Y44" s="48" t="str">
        <f t="shared" si="10"/>
        <v>ok</v>
      </c>
      <c r="Z44" s="48">
        <f t="shared" si="11"/>
        <v>0</v>
      </c>
      <c r="AA44" s="48">
        <f t="shared" si="12"/>
        <v>0</v>
      </c>
      <c r="AB44" s="198" t="s">
        <v>192</v>
      </c>
      <c r="AC44" s="78" t="str" cm="1">
        <f t="array" ref="AC44">IF(H44="nebodované zameranie","ok",IF(AND(OR($D$4="vyberte oblasť",$D$4="")),"ok",IF(AND($D$4&lt;&gt;"",K44=0),"ok",IF(AND($D$4=$Z$15,OR(H44={"a)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zameranie"})),"ok",IF(AND($D$4=$Z$16,OR(H44={"a)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zameranie"})),"ok",IF(AND($D$4=$Z$17,OR(H44={"a)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zameranie"})),"ok",IF(AND($D$4=$Z$18,OR(H44={"a)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zameranie"})),"ok",IF(AND($D$4=$Z$19,H44=""),"ok",IF(AND($D$4=$Z$20,OR(H44={"a)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44" s="48">
        <f t="shared" si="13"/>
        <v>0</v>
      </c>
      <c r="AE44" s="157">
        <f t="shared" si="20"/>
        <v>0</v>
      </c>
      <c r="AJ44" s="48">
        <f t="shared" si="14"/>
        <v>0</v>
      </c>
      <c r="AK44" s="214" t="str">
        <f t="shared" si="5"/>
        <v/>
      </c>
      <c r="AL44" s="214">
        <f t="shared" si="15"/>
        <v>0</v>
      </c>
      <c r="AM44" s="229">
        <f t="shared" si="16"/>
        <v>0</v>
      </c>
      <c r="AN44" s="48">
        <f t="shared" si="17"/>
        <v>0</v>
      </c>
      <c r="AO44" s="214">
        <f t="shared" si="18"/>
        <v>0</v>
      </c>
      <c r="AP44" s="60">
        <f t="shared" si="19"/>
        <v>0</v>
      </c>
    </row>
    <row r="45" spans="1:42" ht="39.950000000000003" customHeight="1" x14ac:dyDescent="0.2">
      <c r="A45" s="7">
        <v>22</v>
      </c>
      <c r="B45" s="239"/>
      <c r="C45" s="239"/>
      <c r="D45" s="239"/>
      <c r="E45" s="216"/>
      <c r="F45" s="216"/>
      <c r="G45" s="141"/>
      <c r="H45" s="217"/>
      <c r="I45" s="61"/>
      <c r="J45" s="62"/>
      <c r="K45" s="57">
        <f t="shared" si="6"/>
        <v>0</v>
      </c>
      <c r="L45" s="62"/>
      <c r="M45" s="62"/>
      <c r="N45" s="62"/>
      <c r="O45" s="62"/>
      <c r="P45" s="62"/>
      <c r="Q45" s="57">
        <f t="shared" si="2"/>
        <v>0</v>
      </c>
      <c r="R45" s="58" t="str">
        <f t="shared" si="3"/>
        <v/>
      </c>
      <c r="S45" s="230" t="str">
        <f t="shared" si="7"/>
        <v/>
      </c>
      <c r="T45" s="228"/>
      <c r="U45" s="59"/>
      <c r="V45" s="224"/>
      <c r="W45" s="221">
        <f t="shared" si="8"/>
        <v>0</v>
      </c>
      <c r="X45" s="48" t="b">
        <f t="shared" si="9"/>
        <v>0</v>
      </c>
      <c r="Y45" s="48" t="str">
        <f t="shared" si="10"/>
        <v>ok</v>
      </c>
      <c r="Z45" s="48">
        <f t="shared" si="11"/>
        <v>0</v>
      </c>
      <c r="AA45" s="48">
        <f t="shared" si="12"/>
        <v>0</v>
      </c>
      <c r="AB45" s="198" t="s">
        <v>209</v>
      </c>
      <c r="AC45" s="78" t="str" cm="1">
        <f t="array" ref="AC45">IF(H45="nebodované zameranie","ok",IF(AND(OR($D$4="vyberte oblasť",$D$4="")),"ok",IF(AND($D$4&lt;&gt;"",K45=0),"ok",IF(AND($D$4=$Z$15,OR(H45={"a)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zameranie"})),"ok",IF(AND($D$4=$Z$16,OR(H45={"a)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zameranie"})),"ok",IF(AND($D$4=$Z$17,OR(H45={"a)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zameranie"})),"ok",IF(AND($D$4=$Z$18,OR(H45={"a)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zameranie"})),"ok",IF(AND($D$4=$Z$19,H45=""),"ok",IF(AND($D$4=$Z$20,OR(H45={"a)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45" s="48">
        <f t="shared" si="13"/>
        <v>0</v>
      </c>
      <c r="AE45" s="157">
        <f>SUMIFS($W$24:$W$226,$H$24:$H$226,AB45)</f>
        <v>0</v>
      </c>
      <c r="AJ45" s="48">
        <f t="shared" si="14"/>
        <v>0</v>
      </c>
      <c r="AK45" s="214" t="str">
        <f t="shared" si="5"/>
        <v/>
      </c>
      <c r="AL45" s="214">
        <f t="shared" si="15"/>
        <v>0</v>
      </c>
      <c r="AM45" s="229">
        <f t="shared" si="16"/>
        <v>0</v>
      </c>
      <c r="AN45" s="48">
        <f t="shared" si="17"/>
        <v>0</v>
      </c>
      <c r="AO45" s="214">
        <f t="shared" si="18"/>
        <v>0</v>
      </c>
      <c r="AP45" s="60">
        <f t="shared" si="19"/>
        <v>0</v>
      </c>
    </row>
    <row r="46" spans="1:42" ht="39.950000000000003" customHeight="1" x14ac:dyDescent="0.2">
      <c r="A46" s="7">
        <v>23</v>
      </c>
      <c r="B46" s="239"/>
      <c r="C46" s="239"/>
      <c r="D46" s="239"/>
      <c r="E46" s="216"/>
      <c r="F46" s="216"/>
      <c r="G46" s="141"/>
      <c r="H46" s="217"/>
      <c r="I46" s="61"/>
      <c r="J46" s="62"/>
      <c r="K46" s="57">
        <f t="shared" si="6"/>
        <v>0</v>
      </c>
      <c r="L46" s="62"/>
      <c r="M46" s="62"/>
      <c r="N46" s="62"/>
      <c r="O46" s="62"/>
      <c r="P46" s="62"/>
      <c r="Q46" s="57">
        <f t="shared" si="2"/>
        <v>0</v>
      </c>
      <c r="R46" s="58" t="str">
        <f t="shared" si="3"/>
        <v/>
      </c>
      <c r="S46" s="230" t="str">
        <f t="shared" si="7"/>
        <v/>
      </c>
      <c r="T46" s="228"/>
      <c r="U46" s="59"/>
      <c r="V46" s="224"/>
      <c r="W46" s="221">
        <f t="shared" si="8"/>
        <v>0</v>
      </c>
      <c r="X46" s="48" t="b">
        <f t="shared" si="9"/>
        <v>0</v>
      </c>
      <c r="Y46" s="48" t="str">
        <f t="shared" si="10"/>
        <v>ok</v>
      </c>
      <c r="Z46" s="48">
        <f t="shared" si="11"/>
        <v>0</v>
      </c>
      <c r="AA46" s="48">
        <f t="shared" si="12"/>
        <v>0</v>
      </c>
      <c r="AB46" s="10" t="s">
        <v>214</v>
      </c>
      <c r="AC46" s="78" t="str" cm="1">
        <f t="array" ref="AC46">IF(H46="nebodované zameranie","ok",IF(AND(OR($D$4="vyberte oblasť",$D$4="")),"ok",IF(AND($D$4&lt;&gt;"",K46=0),"ok",IF(AND($D$4=$Z$15,OR(H46={"a)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zameranie"})),"ok",IF(AND($D$4=$Z$16,OR(H46={"a)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zameranie"})),"ok",IF(AND($D$4=$Z$17,OR(H46={"a)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zameranie"})),"ok",IF(AND($D$4=$Z$18,OR(H46={"a)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zameranie"})),"ok",IF(AND($D$4=$Z$19,H46=""),"ok",IF(AND($D$4=$Z$20,OR(H46={"a)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46" s="48">
        <f t="shared" si="13"/>
        <v>0</v>
      </c>
      <c r="AE46" s="157">
        <f>SUMIFS($W$24:$W$226,$H$24:$H$226,AB47)</f>
        <v>0</v>
      </c>
      <c r="AJ46" s="48">
        <f t="shared" si="14"/>
        <v>0</v>
      </c>
      <c r="AK46" s="214" t="str">
        <f t="shared" si="5"/>
        <v/>
      </c>
      <c r="AL46" s="214">
        <f t="shared" si="15"/>
        <v>0</v>
      </c>
      <c r="AM46" s="229">
        <f t="shared" si="16"/>
        <v>0</v>
      </c>
      <c r="AN46" s="48">
        <f t="shared" si="17"/>
        <v>0</v>
      </c>
      <c r="AO46" s="214">
        <f t="shared" si="18"/>
        <v>0</v>
      </c>
      <c r="AP46" s="60">
        <f t="shared" si="19"/>
        <v>0</v>
      </c>
    </row>
    <row r="47" spans="1:42" ht="39.950000000000003" customHeight="1" x14ac:dyDescent="0.2">
      <c r="A47" s="7">
        <v>24</v>
      </c>
      <c r="B47" s="239"/>
      <c r="C47" s="239"/>
      <c r="D47" s="239"/>
      <c r="E47" s="216"/>
      <c r="F47" s="216"/>
      <c r="G47" s="141"/>
      <c r="H47" s="217"/>
      <c r="I47" s="61"/>
      <c r="J47" s="62"/>
      <c r="K47" s="57">
        <f t="shared" si="6"/>
        <v>0</v>
      </c>
      <c r="L47" s="62"/>
      <c r="M47" s="62"/>
      <c r="N47" s="62"/>
      <c r="O47" s="62"/>
      <c r="P47" s="62"/>
      <c r="Q47" s="57">
        <f t="shared" si="2"/>
        <v>0</v>
      </c>
      <c r="R47" s="58" t="str">
        <f t="shared" si="3"/>
        <v/>
      </c>
      <c r="S47" s="230" t="str">
        <f t="shared" si="7"/>
        <v/>
      </c>
      <c r="T47" s="228"/>
      <c r="U47" s="59"/>
      <c r="V47" s="224"/>
      <c r="W47" s="221">
        <f t="shared" si="8"/>
        <v>0</v>
      </c>
      <c r="X47" s="48" t="b">
        <f t="shared" si="9"/>
        <v>0</v>
      </c>
      <c r="Y47" s="48" t="str">
        <f t="shared" si="10"/>
        <v>ok</v>
      </c>
      <c r="Z47" s="48">
        <f t="shared" si="11"/>
        <v>0</v>
      </c>
      <c r="AA47" s="48">
        <f t="shared" si="12"/>
        <v>0</v>
      </c>
      <c r="AB47" s="10" t="s">
        <v>215</v>
      </c>
      <c r="AC47" s="78" t="str" cm="1">
        <f t="array" ref="AC47">IF(H47="nebodované zameranie","ok",IF(AND(OR($D$4="vyberte oblasť",$D$4="")),"ok",IF(AND($D$4&lt;&gt;"",K47=0),"ok",IF(AND($D$4=$Z$15,OR(H47={"a)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zameranie"})),"ok",IF(AND($D$4=$Z$16,OR(H47={"a)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zameranie"})),"ok",IF(AND($D$4=$Z$17,OR(H47={"a)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zameranie"})),"ok",IF(AND($D$4=$Z$18,OR(H47={"a)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zameranie"})),"ok",IF(AND($D$4=$Z$19,H47=""),"ok",IF(AND($D$4=$Z$20,OR(H47={"a)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47" s="48">
        <f t="shared" si="13"/>
        <v>0</v>
      </c>
      <c r="AE47" s="157">
        <f>SUMIFS($W$24:$W$226,$H$24:$H$226,AB48)</f>
        <v>0</v>
      </c>
      <c r="AJ47" s="48">
        <f t="shared" si="14"/>
        <v>0</v>
      </c>
      <c r="AK47" s="214" t="str">
        <f t="shared" si="5"/>
        <v/>
      </c>
      <c r="AL47" s="214">
        <f t="shared" si="15"/>
        <v>0</v>
      </c>
      <c r="AM47" s="229">
        <f t="shared" si="16"/>
        <v>0</v>
      </c>
      <c r="AN47" s="48">
        <f t="shared" si="17"/>
        <v>0</v>
      </c>
      <c r="AO47" s="214">
        <f t="shared" si="18"/>
        <v>0</v>
      </c>
      <c r="AP47" s="60">
        <f t="shared" si="19"/>
        <v>0</v>
      </c>
    </row>
    <row r="48" spans="1:42" ht="39.950000000000003" customHeight="1" x14ac:dyDescent="0.2">
      <c r="A48" s="7">
        <v>25</v>
      </c>
      <c r="B48" s="239"/>
      <c r="C48" s="239"/>
      <c r="D48" s="239"/>
      <c r="E48" s="216"/>
      <c r="F48" s="216"/>
      <c r="G48" s="141"/>
      <c r="H48" s="217"/>
      <c r="I48" s="61"/>
      <c r="J48" s="62"/>
      <c r="K48" s="57">
        <f t="shared" si="6"/>
        <v>0</v>
      </c>
      <c r="L48" s="62"/>
      <c r="M48" s="62"/>
      <c r="N48" s="62"/>
      <c r="O48" s="62"/>
      <c r="P48" s="62"/>
      <c r="Q48" s="57">
        <f t="shared" si="2"/>
        <v>0</v>
      </c>
      <c r="R48" s="58" t="str">
        <f t="shared" si="3"/>
        <v/>
      </c>
      <c r="S48" s="230" t="str">
        <f t="shared" si="7"/>
        <v/>
      </c>
      <c r="T48" s="228"/>
      <c r="U48" s="59"/>
      <c r="V48" s="224"/>
      <c r="W48" s="221">
        <f t="shared" si="8"/>
        <v>0</v>
      </c>
      <c r="X48" s="48" t="b">
        <f t="shared" si="9"/>
        <v>0</v>
      </c>
      <c r="Y48" s="48" t="str">
        <f t="shared" si="10"/>
        <v>ok</v>
      </c>
      <c r="Z48" s="48">
        <f t="shared" si="11"/>
        <v>0</v>
      </c>
      <c r="AA48" s="48">
        <f t="shared" si="12"/>
        <v>0</v>
      </c>
      <c r="AB48" s="10" t="s">
        <v>178</v>
      </c>
      <c r="AC48" s="78" t="str" cm="1">
        <f t="array" ref="AC48">IF(H48="nebodované zameranie","ok",IF(AND(OR($D$4="vyberte oblasť",$D$4="")),"ok",IF(AND($D$4&lt;&gt;"",K48=0),"ok",IF(AND($D$4=$Z$15,OR(H48={"a)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zameranie"})),"ok",IF(AND($D$4=$Z$16,OR(H48={"a)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zameranie"})),"ok",IF(AND($D$4=$Z$17,OR(H48={"a)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zameranie"})),"ok",IF(AND($D$4=$Z$18,OR(H48={"a)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zameranie"})),"ok",IF(AND($D$4=$Z$19,H48=""),"ok",IF(AND($D$4=$Z$20,OR(H48={"a)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48" s="48">
        <f t="shared" si="13"/>
        <v>0</v>
      </c>
      <c r="AE48" s="157">
        <f>SUMIFS($W$24:$W$226,$H$24:$H$226,#REF!)</f>
        <v>0</v>
      </c>
      <c r="AJ48" s="48">
        <f t="shared" si="14"/>
        <v>0</v>
      </c>
      <c r="AK48" s="214" t="str">
        <f t="shared" si="5"/>
        <v/>
      </c>
      <c r="AL48" s="214">
        <f t="shared" si="15"/>
        <v>0</v>
      </c>
      <c r="AM48" s="229">
        <f t="shared" si="16"/>
        <v>0</v>
      </c>
      <c r="AN48" s="48">
        <f t="shared" si="17"/>
        <v>0</v>
      </c>
      <c r="AO48" s="214">
        <f t="shared" si="18"/>
        <v>0</v>
      </c>
      <c r="AP48" s="60">
        <f t="shared" si="19"/>
        <v>0</v>
      </c>
    </row>
    <row r="49" spans="1:42" ht="39.950000000000003" customHeight="1" x14ac:dyDescent="0.2">
      <c r="A49" s="7">
        <v>26</v>
      </c>
      <c r="B49" s="239"/>
      <c r="C49" s="239"/>
      <c r="D49" s="239"/>
      <c r="E49" s="216"/>
      <c r="F49" s="216"/>
      <c r="G49" s="141"/>
      <c r="H49" s="217"/>
      <c r="I49" s="61"/>
      <c r="J49" s="62"/>
      <c r="K49" s="57">
        <f t="shared" si="6"/>
        <v>0</v>
      </c>
      <c r="L49" s="62"/>
      <c r="M49" s="62"/>
      <c r="N49" s="62"/>
      <c r="O49" s="62"/>
      <c r="P49" s="62"/>
      <c r="Q49" s="57">
        <f t="shared" si="2"/>
        <v>0</v>
      </c>
      <c r="R49" s="58" t="str">
        <f t="shared" si="3"/>
        <v/>
      </c>
      <c r="S49" s="230" t="str">
        <f t="shared" si="7"/>
        <v/>
      </c>
      <c r="T49" s="228"/>
      <c r="U49" s="59"/>
      <c r="V49" s="224"/>
      <c r="W49" s="221">
        <f t="shared" si="8"/>
        <v>0</v>
      </c>
      <c r="X49" s="48" t="b">
        <f t="shared" si="9"/>
        <v>0</v>
      </c>
      <c r="Y49" s="48" t="str">
        <f t="shared" si="10"/>
        <v>ok</v>
      </c>
      <c r="Z49" s="48">
        <f t="shared" si="11"/>
        <v>0</v>
      </c>
      <c r="AA49" s="48">
        <f t="shared" si="12"/>
        <v>0</v>
      </c>
      <c r="AC49" s="78" t="str" cm="1">
        <f t="array" ref="AC49">IF(H49="nebodované zameranie","ok",IF(AND(OR($D$4="vyberte oblasť",$D$4="")),"ok",IF(AND($D$4&lt;&gt;"",K49=0),"ok",IF(AND($D$4=$Z$15,OR(H49={"a)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zameranie"})),"ok",IF(AND($D$4=$Z$16,OR(H49={"a)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zameranie"})),"ok",IF(AND($D$4=$Z$17,OR(H49={"a)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zameranie"})),"ok",IF(AND($D$4=$Z$18,OR(H49={"a)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zameranie"})),"ok",IF(AND($D$4=$Z$19,H49=""),"ok",IF(AND($D$4=$Z$20,OR(H49={"a)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49" s="48">
        <f t="shared" si="13"/>
        <v>0</v>
      </c>
      <c r="AE49" s="157">
        <f>SUMIFS($W$24:$W$226,$H$24:$H$226,AB48)</f>
        <v>0</v>
      </c>
      <c r="AJ49" s="48">
        <f t="shared" si="14"/>
        <v>0</v>
      </c>
      <c r="AK49" s="214" t="str">
        <f t="shared" si="5"/>
        <v/>
      </c>
      <c r="AL49" s="214">
        <f t="shared" si="15"/>
        <v>0</v>
      </c>
      <c r="AM49" s="229">
        <f t="shared" si="16"/>
        <v>0</v>
      </c>
      <c r="AN49" s="48">
        <f t="shared" si="17"/>
        <v>0</v>
      </c>
      <c r="AO49" s="214">
        <f t="shared" si="18"/>
        <v>0</v>
      </c>
      <c r="AP49" s="60">
        <f t="shared" si="19"/>
        <v>0</v>
      </c>
    </row>
    <row r="50" spans="1:42" ht="39.950000000000003" customHeight="1" x14ac:dyDescent="0.2">
      <c r="A50" s="7">
        <v>27</v>
      </c>
      <c r="B50" s="239"/>
      <c r="C50" s="239"/>
      <c r="D50" s="239"/>
      <c r="E50" s="216"/>
      <c r="F50" s="216"/>
      <c r="G50" s="141"/>
      <c r="H50" s="217"/>
      <c r="I50" s="61"/>
      <c r="J50" s="62"/>
      <c r="K50" s="57">
        <f t="shared" si="6"/>
        <v>0</v>
      </c>
      <c r="L50" s="62"/>
      <c r="M50" s="62"/>
      <c r="N50" s="62"/>
      <c r="O50" s="62"/>
      <c r="P50" s="62"/>
      <c r="Q50" s="57">
        <f t="shared" si="2"/>
        <v>0</v>
      </c>
      <c r="R50" s="58" t="str">
        <f t="shared" si="3"/>
        <v/>
      </c>
      <c r="S50" s="230" t="str">
        <f t="shared" si="7"/>
        <v/>
      </c>
      <c r="T50" s="228"/>
      <c r="U50" s="59"/>
      <c r="V50" s="224"/>
      <c r="W50" s="221">
        <f t="shared" si="8"/>
        <v>0</v>
      </c>
      <c r="X50" s="48" t="b">
        <f t="shared" si="9"/>
        <v>0</v>
      </c>
      <c r="Y50" s="48" t="str">
        <f t="shared" si="10"/>
        <v>ok</v>
      </c>
      <c r="Z50" s="48">
        <f t="shared" si="11"/>
        <v>0</v>
      </c>
      <c r="AA50" s="48">
        <f t="shared" si="12"/>
        <v>0</v>
      </c>
      <c r="AB50" s="153" t="s">
        <v>128</v>
      </c>
      <c r="AC50" s="78" t="str" cm="1">
        <f t="array" ref="AC50">IF(H50="nebodované zameranie","ok",IF(AND(OR($D$4="vyberte oblasť",$D$4="")),"ok",IF(AND($D$4&lt;&gt;"",K50=0),"ok",IF(AND($D$4=$Z$15,OR(H50={"a)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zameranie"})),"ok",IF(AND($D$4=$Z$16,OR(H50={"a)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zameranie"})),"ok",IF(AND($D$4=$Z$17,OR(H50={"a)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zameranie"})),"ok",IF(AND($D$4=$Z$18,OR(H50={"a)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zameranie"})),"ok",IF(AND($D$4=$Z$19,H50=""),"ok",IF(AND($D$4=$Z$20,OR(H50={"a)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50" s="48">
        <f t="shared" si="13"/>
        <v>0</v>
      </c>
      <c r="AE50" s="155"/>
      <c r="AJ50" s="48">
        <f t="shared" si="14"/>
        <v>0</v>
      </c>
      <c r="AK50" s="214" t="str">
        <f t="shared" si="5"/>
        <v/>
      </c>
      <c r="AL50" s="214">
        <f t="shared" si="15"/>
        <v>0</v>
      </c>
      <c r="AM50" s="229">
        <f t="shared" si="16"/>
        <v>0</v>
      </c>
      <c r="AN50" s="48">
        <f t="shared" si="17"/>
        <v>0</v>
      </c>
      <c r="AO50" s="214">
        <f t="shared" si="18"/>
        <v>0</v>
      </c>
      <c r="AP50" s="60">
        <f t="shared" si="19"/>
        <v>0</v>
      </c>
    </row>
    <row r="51" spans="1:42" ht="39.950000000000003" customHeight="1" x14ac:dyDescent="0.2">
      <c r="A51" s="7">
        <v>28</v>
      </c>
      <c r="B51" s="239"/>
      <c r="C51" s="239"/>
      <c r="D51" s="239"/>
      <c r="E51" s="216"/>
      <c r="F51" s="216"/>
      <c r="G51" s="141"/>
      <c r="H51" s="217"/>
      <c r="I51" s="61"/>
      <c r="J51" s="62"/>
      <c r="K51" s="57">
        <f t="shared" si="6"/>
        <v>0</v>
      </c>
      <c r="L51" s="62"/>
      <c r="M51" s="62"/>
      <c r="N51" s="62"/>
      <c r="O51" s="62"/>
      <c r="P51" s="62"/>
      <c r="Q51" s="57">
        <f t="shared" si="2"/>
        <v>0</v>
      </c>
      <c r="R51" s="58" t="str">
        <f t="shared" si="3"/>
        <v/>
      </c>
      <c r="S51" s="230" t="str">
        <f t="shared" si="7"/>
        <v/>
      </c>
      <c r="T51" s="228"/>
      <c r="U51" s="59"/>
      <c r="V51" s="224"/>
      <c r="W51" s="221">
        <f t="shared" si="8"/>
        <v>0</v>
      </c>
      <c r="X51" s="48" t="b">
        <f t="shared" si="9"/>
        <v>0</v>
      </c>
      <c r="Y51" s="48" t="str">
        <f t="shared" si="10"/>
        <v>ok</v>
      </c>
      <c r="Z51" s="48">
        <f t="shared" si="11"/>
        <v>0</v>
      </c>
      <c r="AA51" s="48">
        <f t="shared" si="12"/>
        <v>0</v>
      </c>
      <c r="AB51" s="198" t="s">
        <v>193</v>
      </c>
      <c r="AC51" s="78" t="str" cm="1">
        <f t="array" ref="AC51">IF(H51="nebodované zameranie","ok",IF(AND(OR($D$4="vyberte oblasť",$D$4="")),"ok",IF(AND($D$4&lt;&gt;"",K51=0),"ok",IF(AND($D$4=$Z$15,OR(H51={"a)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zameranie"})),"ok",IF(AND($D$4=$Z$16,OR(H51={"a)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zameranie"})),"ok",IF(AND($D$4=$Z$17,OR(H51={"a)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zameranie"})),"ok",IF(AND($D$4=$Z$18,OR(H51={"a)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zameranie"})),"ok",IF(AND($D$4=$Z$19,H51=""),"ok",IF(AND($D$4=$Z$20,OR(H51={"a)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51" s="48">
        <f t="shared" si="13"/>
        <v>0</v>
      </c>
      <c r="AE51" s="155"/>
      <c r="AJ51" s="48">
        <f t="shared" si="14"/>
        <v>0</v>
      </c>
      <c r="AK51" s="214" t="str">
        <f t="shared" si="5"/>
        <v/>
      </c>
      <c r="AL51" s="214">
        <f t="shared" si="15"/>
        <v>0</v>
      </c>
      <c r="AM51" s="229">
        <f t="shared" si="16"/>
        <v>0</v>
      </c>
      <c r="AN51" s="48">
        <f t="shared" si="17"/>
        <v>0</v>
      </c>
      <c r="AO51" s="214">
        <f t="shared" si="18"/>
        <v>0</v>
      </c>
      <c r="AP51" s="60">
        <f t="shared" si="19"/>
        <v>0</v>
      </c>
    </row>
    <row r="52" spans="1:42" ht="39.950000000000003" customHeight="1" x14ac:dyDescent="0.2">
      <c r="A52" s="7">
        <v>29</v>
      </c>
      <c r="B52" s="239"/>
      <c r="C52" s="239"/>
      <c r="D52" s="239"/>
      <c r="E52" s="216"/>
      <c r="F52" s="216"/>
      <c r="G52" s="141"/>
      <c r="H52" s="217"/>
      <c r="I52" s="61"/>
      <c r="J52" s="62"/>
      <c r="K52" s="57">
        <f t="shared" si="6"/>
        <v>0</v>
      </c>
      <c r="L52" s="62"/>
      <c r="M52" s="62"/>
      <c r="N52" s="62"/>
      <c r="O52" s="62"/>
      <c r="P52" s="62"/>
      <c r="Q52" s="57">
        <f t="shared" si="2"/>
        <v>0</v>
      </c>
      <c r="R52" s="58" t="str">
        <f t="shared" si="3"/>
        <v/>
      </c>
      <c r="S52" s="230" t="str">
        <f t="shared" si="7"/>
        <v/>
      </c>
      <c r="T52" s="228"/>
      <c r="U52" s="59"/>
      <c r="V52" s="224"/>
      <c r="W52" s="221">
        <f t="shared" si="8"/>
        <v>0</v>
      </c>
      <c r="X52" s="48" t="b">
        <f t="shared" si="9"/>
        <v>0</v>
      </c>
      <c r="Y52" s="48" t="str">
        <f t="shared" si="10"/>
        <v>ok</v>
      </c>
      <c r="Z52" s="48">
        <f t="shared" si="11"/>
        <v>0</v>
      </c>
      <c r="AA52" s="48">
        <f t="shared" si="12"/>
        <v>0</v>
      </c>
      <c r="AB52" s="198" t="s">
        <v>194</v>
      </c>
      <c r="AC52" s="78" t="str" cm="1">
        <f t="array" ref="AC52">IF(H52="nebodované zameranie","ok",IF(AND(OR($D$4="vyberte oblasť",$D$4="")),"ok",IF(AND($D$4&lt;&gt;"",K52=0),"ok",IF(AND($D$4=$Z$15,OR(H52={"a)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zameranie"})),"ok",IF(AND($D$4=$Z$16,OR(H52={"a)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zameranie"})),"ok",IF(AND($D$4=$Z$17,OR(H52={"a)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zameranie"})),"ok",IF(AND($D$4=$Z$18,OR(H52={"a)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zameranie"})),"ok",IF(AND($D$4=$Z$19,H52=""),"ok",IF(AND($D$4=$Z$20,OR(H52={"a)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52" s="48">
        <f t="shared" si="13"/>
        <v>0</v>
      </c>
      <c r="AE52" s="157">
        <f t="shared" ref="AE52:AE60" si="22">SUMIFS($W$24:$W$226,$H$24:$H$226,AB51)</f>
        <v>0</v>
      </c>
      <c r="AJ52" s="48">
        <f t="shared" si="14"/>
        <v>0</v>
      </c>
      <c r="AK52" s="214" t="str">
        <f t="shared" si="5"/>
        <v/>
      </c>
      <c r="AL52" s="214">
        <f t="shared" si="15"/>
        <v>0</v>
      </c>
      <c r="AM52" s="229">
        <f t="shared" si="16"/>
        <v>0</v>
      </c>
      <c r="AN52" s="48">
        <f t="shared" si="17"/>
        <v>0</v>
      </c>
      <c r="AO52" s="214">
        <f t="shared" si="18"/>
        <v>0</v>
      </c>
      <c r="AP52" s="60">
        <f t="shared" si="19"/>
        <v>0</v>
      </c>
    </row>
    <row r="53" spans="1:42" ht="39.950000000000003" customHeight="1" x14ac:dyDescent="0.2">
      <c r="A53" s="7">
        <v>30</v>
      </c>
      <c r="B53" s="239"/>
      <c r="C53" s="239"/>
      <c r="D53" s="239"/>
      <c r="E53" s="216"/>
      <c r="F53" s="216"/>
      <c r="G53" s="141"/>
      <c r="H53" s="217"/>
      <c r="I53" s="61"/>
      <c r="J53" s="62"/>
      <c r="K53" s="57">
        <f t="shared" si="6"/>
        <v>0</v>
      </c>
      <c r="L53" s="62"/>
      <c r="M53" s="62"/>
      <c r="N53" s="62"/>
      <c r="O53" s="62"/>
      <c r="P53" s="62"/>
      <c r="Q53" s="57">
        <f t="shared" si="2"/>
        <v>0</v>
      </c>
      <c r="R53" s="58" t="str">
        <f t="shared" si="3"/>
        <v/>
      </c>
      <c r="S53" s="230" t="str">
        <f t="shared" si="7"/>
        <v/>
      </c>
      <c r="T53" s="228"/>
      <c r="U53" s="59"/>
      <c r="V53" s="224"/>
      <c r="W53" s="221">
        <f t="shared" si="8"/>
        <v>0</v>
      </c>
      <c r="X53" s="48" t="b">
        <f t="shared" si="9"/>
        <v>0</v>
      </c>
      <c r="Y53" s="48" t="str">
        <f t="shared" si="10"/>
        <v>ok</v>
      </c>
      <c r="Z53" s="48">
        <f t="shared" si="11"/>
        <v>0</v>
      </c>
      <c r="AA53" s="48">
        <f t="shared" si="12"/>
        <v>0</v>
      </c>
      <c r="AB53" s="198" t="s">
        <v>154</v>
      </c>
      <c r="AC53" s="78" t="str" cm="1">
        <f t="array" ref="AC53">IF(H53="nebodované zameranie","ok",IF(AND(OR($D$4="vyberte oblasť",$D$4="")),"ok",IF(AND($D$4&lt;&gt;"",K53=0),"ok",IF(AND($D$4=$Z$15,OR(H53={"a)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zameranie"})),"ok",IF(AND($D$4=$Z$16,OR(H53={"a)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zameranie"})),"ok",IF(AND($D$4=$Z$17,OR(H53={"a)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zameranie"})),"ok",IF(AND($D$4=$Z$18,OR(H53={"a)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zameranie"})),"ok",IF(AND($D$4=$Z$19,H53=""),"ok",IF(AND($D$4=$Z$20,OR(H53={"a)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53" s="48">
        <f t="shared" si="13"/>
        <v>0</v>
      </c>
      <c r="AE53" s="157">
        <f t="shared" si="22"/>
        <v>0</v>
      </c>
      <c r="AJ53" s="48">
        <f t="shared" si="14"/>
        <v>0</v>
      </c>
      <c r="AK53" s="214" t="str">
        <f t="shared" si="5"/>
        <v/>
      </c>
      <c r="AL53" s="214">
        <f t="shared" si="15"/>
        <v>0</v>
      </c>
      <c r="AM53" s="229">
        <f t="shared" si="16"/>
        <v>0</v>
      </c>
      <c r="AN53" s="48">
        <f t="shared" si="17"/>
        <v>0</v>
      </c>
      <c r="AO53" s="214">
        <f t="shared" si="18"/>
        <v>0</v>
      </c>
      <c r="AP53" s="60">
        <f t="shared" si="19"/>
        <v>0</v>
      </c>
    </row>
    <row r="54" spans="1:42" ht="39.950000000000003" customHeight="1" x14ac:dyDescent="0.2">
      <c r="A54" s="7">
        <v>31</v>
      </c>
      <c r="B54" s="239"/>
      <c r="C54" s="239"/>
      <c r="D54" s="239"/>
      <c r="E54" s="216"/>
      <c r="F54" s="216"/>
      <c r="G54" s="141"/>
      <c r="H54" s="217"/>
      <c r="I54" s="61"/>
      <c r="J54" s="62"/>
      <c r="K54" s="57">
        <f t="shared" si="6"/>
        <v>0</v>
      </c>
      <c r="L54" s="62"/>
      <c r="M54" s="62"/>
      <c r="N54" s="62"/>
      <c r="O54" s="62"/>
      <c r="P54" s="62"/>
      <c r="Q54" s="57">
        <f t="shared" si="2"/>
        <v>0</v>
      </c>
      <c r="R54" s="58" t="str">
        <f t="shared" si="3"/>
        <v/>
      </c>
      <c r="S54" s="230" t="str">
        <f t="shared" si="7"/>
        <v/>
      </c>
      <c r="T54" s="228"/>
      <c r="U54" s="59"/>
      <c r="V54" s="224"/>
      <c r="W54" s="221">
        <f t="shared" si="8"/>
        <v>0</v>
      </c>
      <c r="X54" s="48" t="b">
        <f t="shared" si="9"/>
        <v>0</v>
      </c>
      <c r="Y54" s="48" t="str">
        <f t="shared" si="10"/>
        <v>ok</v>
      </c>
      <c r="Z54" s="48">
        <f t="shared" si="11"/>
        <v>0</v>
      </c>
      <c r="AA54" s="48">
        <f t="shared" si="12"/>
        <v>0</v>
      </c>
      <c r="AB54" s="198" t="s">
        <v>160</v>
      </c>
      <c r="AC54" s="78" t="str" cm="1">
        <f t="array" ref="AC54">IF(H54="nebodované zameranie","ok",IF(AND(OR($D$4="vyberte oblasť",$D$4="")),"ok",IF(AND($D$4&lt;&gt;"",K54=0),"ok",IF(AND($D$4=$Z$15,OR(H54={"a)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zameranie"})),"ok",IF(AND($D$4=$Z$16,OR(H54={"a)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zameranie"})),"ok",IF(AND($D$4=$Z$17,OR(H54={"a)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zameranie"})),"ok",IF(AND($D$4=$Z$18,OR(H54={"a)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zameranie"})),"ok",IF(AND($D$4=$Z$19,H54=""),"ok",IF(AND($D$4=$Z$20,OR(H54={"a)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54" s="48">
        <f t="shared" si="13"/>
        <v>0</v>
      </c>
      <c r="AE54" s="157">
        <f t="shared" si="22"/>
        <v>0</v>
      </c>
      <c r="AJ54" s="48">
        <f t="shared" si="14"/>
        <v>0</v>
      </c>
      <c r="AK54" s="214" t="str">
        <f t="shared" si="5"/>
        <v/>
      </c>
      <c r="AL54" s="214">
        <f t="shared" si="15"/>
        <v>0</v>
      </c>
      <c r="AM54" s="229">
        <f t="shared" si="16"/>
        <v>0</v>
      </c>
      <c r="AN54" s="48">
        <f t="shared" si="17"/>
        <v>0</v>
      </c>
      <c r="AO54" s="214">
        <f t="shared" si="18"/>
        <v>0</v>
      </c>
      <c r="AP54" s="60">
        <f t="shared" si="19"/>
        <v>0</v>
      </c>
    </row>
    <row r="55" spans="1:42" ht="39.950000000000003" customHeight="1" x14ac:dyDescent="0.2">
      <c r="A55" s="7">
        <v>32</v>
      </c>
      <c r="B55" s="239"/>
      <c r="C55" s="239"/>
      <c r="D55" s="239"/>
      <c r="E55" s="216"/>
      <c r="F55" s="216"/>
      <c r="G55" s="141"/>
      <c r="H55" s="217"/>
      <c r="I55" s="61"/>
      <c r="J55" s="62"/>
      <c r="K55" s="57">
        <f t="shared" si="6"/>
        <v>0</v>
      </c>
      <c r="L55" s="62"/>
      <c r="M55" s="62"/>
      <c r="N55" s="62"/>
      <c r="O55" s="62"/>
      <c r="P55" s="62"/>
      <c r="Q55" s="57">
        <f t="shared" si="2"/>
        <v>0</v>
      </c>
      <c r="R55" s="58" t="str">
        <f t="shared" si="3"/>
        <v/>
      </c>
      <c r="S55" s="230" t="str">
        <f t="shared" si="7"/>
        <v/>
      </c>
      <c r="T55" s="228"/>
      <c r="U55" s="59"/>
      <c r="V55" s="224"/>
      <c r="W55" s="221">
        <f t="shared" si="8"/>
        <v>0</v>
      </c>
      <c r="X55" s="48" t="b">
        <f t="shared" si="9"/>
        <v>0</v>
      </c>
      <c r="Y55" s="48" t="str">
        <f t="shared" si="10"/>
        <v>ok</v>
      </c>
      <c r="Z55" s="48">
        <f t="shared" si="11"/>
        <v>0</v>
      </c>
      <c r="AA55" s="48">
        <f t="shared" si="12"/>
        <v>0</v>
      </c>
      <c r="AB55" s="198" t="s">
        <v>155</v>
      </c>
      <c r="AC55" s="78" t="str" cm="1">
        <f t="array" ref="AC55">IF(H55="nebodované zameranie","ok",IF(AND(OR($D$4="vyberte oblasť",$D$4="")),"ok",IF(AND($D$4&lt;&gt;"",K55=0),"ok",IF(AND($D$4=$Z$15,OR(H55={"a)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zameranie"})),"ok",IF(AND($D$4=$Z$16,OR(H55={"a)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zameranie"})),"ok",IF(AND($D$4=$Z$17,OR(H55={"a)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zameranie"})),"ok",IF(AND($D$4=$Z$18,OR(H55={"a)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zameranie"})),"ok",IF(AND($D$4=$Z$19,H55=""),"ok",IF(AND($D$4=$Z$20,OR(H55={"a)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55" s="48">
        <f t="shared" si="13"/>
        <v>0</v>
      </c>
      <c r="AE55" s="157">
        <f t="shared" si="22"/>
        <v>0</v>
      </c>
      <c r="AJ55" s="48">
        <f t="shared" si="14"/>
        <v>0</v>
      </c>
      <c r="AK55" s="214" t="str">
        <f t="shared" si="5"/>
        <v/>
      </c>
      <c r="AL55" s="214">
        <f t="shared" si="15"/>
        <v>0</v>
      </c>
      <c r="AM55" s="229">
        <f t="shared" si="16"/>
        <v>0</v>
      </c>
      <c r="AN55" s="48">
        <f t="shared" si="17"/>
        <v>0</v>
      </c>
      <c r="AO55" s="214">
        <f t="shared" si="18"/>
        <v>0</v>
      </c>
      <c r="AP55" s="60">
        <f t="shared" si="19"/>
        <v>0</v>
      </c>
    </row>
    <row r="56" spans="1:42" ht="39.950000000000003" customHeight="1" x14ac:dyDescent="0.2">
      <c r="A56" s="7">
        <v>33</v>
      </c>
      <c r="B56" s="239"/>
      <c r="C56" s="239"/>
      <c r="D56" s="239"/>
      <c r="E56" s="216"/>
      <c r="F56" s="216"/>
      <c r="G56" s="141"/>
      <c r="H56" s="217"/>
      <c r="I56" s="61"/>
      <c r="J56" s="62"/>
      <c r="K56" s="57">
        <f t="shared" si="6"/>
        <v>0</v>
      </c>
      <c r="L56" s="62"/>
      <c r="M56" s="62"/>
      <c r="N56" s="62"/>
      <c r="O56" s="62"/>
      <c r="P56" s="62"/>
      <c r="Q56" s="57">
        <f t="shared" ref="Q56:Q87" si="23">SUM(L56:P56)</f>
        <v>0</v>
      </c>
      <c r="R56" s="58" t="str">
        <f t="shared" ref="R56:R87" si="24">IF(ROUNDDOWN(I56*J56,2)-ROUNDDOWN(SUM(L56:P56),2)=0,"","zlý súčet")</f>
        <v/>
      </c>
      <c r="S56" s="230" t="str">
        <f t="shared" si="7"/>
        <v/>
      </c>
      <c r="T56" s="228"/>
      <c r="U56" s="59"/>
      <c r="V56" s="224"/>
      <c r="W56" s="221">
        <f t="shared" ref="W56:W87" si="25">Q56-V56</f>
        <v>0</v>
      </c>
      <c r="X56" s="48" t="b">
        <f t="shared" si="9"/>
        <v>0</v>
      </c>
      <c r="Y56" s="48" t="str">
        <f t="shared" si="10"/>
        <v>ok</v>
      </c>
      <c r="Z56" s="48">
        <f t="shared" si="11"/>
        <v>0</v>
      </c>
      <c r="AA56" s="48">
        <f t="shared" si="12"/>
        <v>0</v>
      </c>
      <c r="AB56" s="198" t="s">
        <v>156</v>
      </c>
      <c r="AC56" s="78" t="str" cm="1">
        <f t="array" ref="AC56">IF(H56="nebodované zameranie","ok",IF(AND(OR($D$4="vyberte oblasť",$D$4="")),"ok",IF(AND($D$4&lt;&gt;"",K56=0),"ok",IF(AND($D$4=$Z$15,OR(H56={"a)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zameranie"})),"ok",IF(AND($D$4=$Z$16,OR(H56={"a)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zameranie"})),"ok",IF(AND($D$4=$Z$17,OR(H56={"a)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zameranie"})),"ok",IF(AND($D$4=$Z$18,OR(H56={"a)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zameranie"})),"ok",IF(AND($D$4=$Z$19,H56=""),"ok",IF(AND($D$4=$Z$20,OR(H56={"a)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56" s="48">
        <f t="shared" si="13"/>
        <v>0</v>
      </c>
      <c r="AE56" s="157">
        <f t="shared" si="22"/>
        <v>0</v>
      </c>
      <c r="AJ56" s="48">
        <f t="shared" si="14"/>
        <v>0</v>
      </c>
      <c r="AK56" s="214" t="str">
        <f t="shared" si="5"/>
        <v/>
      </c>
      <c r="AL56" s="214">
        <f t="shared" si="15"/>
        <v>0</v>
      </c>
      <c r="AM56" s="229">
        <f t="shared" si="16"/>
        <v>0</v>
      </c>
      <c r="AN56" s="48">
        <f t="shared" si="17"/>
        <v>0</v>
      </c>
      <c r="AO56" s="214">
        <f t="shared" si="18"/>
        <v>0</v>
      </c>
      <c r="AP56" s="60">
        <f t="shared" si="19"/>
        <v>0</v>
      </c>
    </row>
    <row r="57" spans="1:42" ht="39.950000000000003" customHeight="1" x14ac:dyDescent="0.2">
      <c r="A57" s="7">
        <v>34</v>
      </c>
      <c r="B57" s="239"/>
      <c r="C57" s="239"/>
      <c r="D57" s="239"/>
      <c r="E57" s="216"/>
      <c r="F57" s="216"/>
      <c r="G57" s="141"/>
      <c r="H57" s="217"/>
      <c r="I57" s="61"/>
      <c r="J57" s="62"/>
      <c r="K57" s="57">
        <f t="shared" si="6"/>
        <v>0</v>
      </c>
      <c r="L57" s="62"/>
      <c r="M57" s="62"/>
      <c r="N57" s="62"/>
      <c r="O57" s="62"/>
      <c r="P57" s="62"/>
      <c r="Q57" s="57">
        <f t="shared" si="23"/>
        <v>0</v>
      </c>
      <c r="R57" s="58" t="str">
        <f t="shared" si="24"/>
        <v/>
      </c>
      <c r="S57" s="230" t="str">
        <f t="shared" si="7"/>
        <v/>
      </c>
      <c r="T57" s="228"/>
      <c r="U57" s="59"/>
      <c r="V57" s="224"/>
      <c r="W57" s="221">
        <f t="shared" si="25"/>
        <v>0</v>
      </c>
      <c r="X57" s="48" t="b">
        <f t="shared" si="9"/>
        <v>0</v>
      </c>
      <c r="Y57" s="48" t="str">
        <f t="shared" si="10"/>
        <v>ok</v>
      </c>
      <c r="Z57" s="48">
        <f t="shared" si="11"/>
        <v>0</v>
      </c>
      <c r="AA57" s="48">
        <f t="shared" si="12"/>
        <v>0</v>
      </c>
      <c r="AB57" s="198" t="s">
        <v>157</v>
      </c>
      <c r="AC57" s="78" t="str" cm="1">
        <f t="array" ref="AC57">IF(H57="nebodované zameranie","ok",IF(AND(OR($D$4="vyberte oblasť",$D$4="")),"ok",IF(AND($D$4&lt;&gt;"",K57=0),"ok",IF(AND($D$4=$Z$15,OR(H57={"a)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zameranie"})),"ok",IF(AND($D$4=$Z$16,OR(H57={"a)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zameranie"})),"ok",IF(AND($D$4=$Z$17,OR(H57={"a)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zameranie"})),"ok",IF(AND($D$4=$Z$18,OR(H57={"a)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zameranie"})),"ok",IF(AND($D$4=$Z$19,H57=""),"ok",IF(AND($D$4=$Z$20,OR(H57={"a)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57" s="48">
        <f t="shared" si="13"/>
        <v>0</v>
      </c>
      <c r="AE57" s="157">
        <f t="shared" si="22"/>
        <v>0</v>
      </c>
      <c r="AJ57" s="48">
        <f t="shared" si="14"/>
        <v>0</v>
      </c>
      <c r="AK57" s="214" t="str">
        <f t="shared" si="5"/>
        <v/>
      </c>
      <c r="AL57" s="214">
        <f t="shared" si="15"/>
        <v>0</v>
      </c>
      <c r="AM57" s="229">
        <f t="shared" si="16"/>
        <v>0</v>
      </c>
      <c r="AN57" s="48">
        <f t="shared" si="17"/>
        <v>0</v>
      </c>
      <c r="AO57" s="214">
        <f t="shared" si="18"/>
        <v>0</v>
      </c>
      <c r="AP57" s="60">
        <f t="shared" si="19"/>
        <v>0</v>
      </c>
    </row>
    <row r="58" spans="1:42" ht="39.950000000000003" customHeight="1" x14ac:dyDescent="0.2">
      <c r="A58" s="7">
        <v>35</v>
      </c>
      <c r="B58" s="239"/>
      <c r="C58" s="239"/>
      <c r="D58" s="239"/>
      <c r="E58" s="216"/>
      <c r="F58" s="216"/>
      <c r="G58" s="141"/>
      <c r="H58" s="217"/>
      <c r="I58" s="61"/>
      <c r="J58" s="62"/>
      <c r="K58" s="57">
        <f t="shared" si="6"/>
        <v>0</v>
      </c>
      <c r="L58" s="62"/>
      <c r="M58" s="62"/>
      <c r="N58" s="62"/>
      <c r="O58" s="62"/>
      <c r="P58" s="62"/>
      <c r="Q58" s="57">
        <f t="shared" si="23"/>
        <v>0</v>
      </c>
      <c r="R58" s="58" t="str">
        <f t="shared" si="24"/>
        <v/>
      </c>
      <c r="S58" s="230" t="str">
        <f t="shared" si="7"/>
        <v/>
      </c>
      <c r="T58" s="228"/>
      <c r="U58" s="59"/>
      <c r="V58" s="224"/>
      <c r="W58" s="221">
        <f t="shared" si="25"/>
        <v>0</v>
      </c>
      <c r="X58" s="48" t="b">
        <f t="shared" si="9"/>
        <v>0</v>
      </c>
      <c r="Y58" s="48" t="str">
        <f t="shared" si="10"/>
        <v>ok</v>
      </c>
      <c r="Z58" s="48">
        <f t="shared" si="11"/>
        <v>0</v>
      </c>
      <c r="AA58" s="48">
        <f t="shared" si="12"/>
        <v>0</v>
      </c>
      <c r="AB58" s="198" t="s">
        <v>158</v>
      </c>
      <c r="AC58" s="78" t="str" cm="1">
        <f t="array" ref="AC58">IF(H58="nebodované zameranie","ok",IF(AND(OR($D$4="vyberte oblasť",$D$4="")),"ok",IF(AND($D$4&lt;&gt;"",K58=0),"ok",IF(AND($D$4=$Z$15,OR(H58={"a)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zameranie"})),"ok",IF(AND($D$4=$Z$16,OR(H58={"a)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zameranie"})),"ok",IF(AND($D$4=$Z$17,OR(H58={"a)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zameranie"})),"ok",IF(AND($D$4=$Z$18,OR(H58={"a)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zameranie"})),"ok",IF(AND($D$4=$Z$19,H58=""),"ok",IF(AND($D$4=$Z$20,OR(H58={"a)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58" s="48">
        <f t="shared" si="13"/>
        <v>0</v>
      </c>
      <c r="AE58" s="157">
        <f t="shared" si="22"/>
        <v>0</v>
      </c>
      <c r="AJ58" s="48">
        <f t="shared" si="14"/>
        <v>0</v>
      </c>
      <c r="AK58" s="214" t="str">
        <f t="shared" si="5"/>
        <v/>
      </c>
      <c r="AL58" s="214">
        <f t="shared" si="15"/>
        <v>0</v>
      </c>
      <c r="AM58" s="229">
        <f t="shared" si="16"/>
        <v>0</v>
      </c>
      <c r="AN58" s="48">
        <f t="shared" si="17"/>
        <v>0</v>
      </c>
      <c r="AO58" s="214">
        <f t="shared" si="18"/>
        <v>0</v>
      </c>
      <c r="AP58" s="60">
        <f t="shared" si="19"/>
        <v>0</v>
      </c>
    </row>
    <row r="59" spans="1:42" ht="39.950000000000003" customHeight="1" x14ac:dyDescent="0.2">
      <c r="A59" s="7">
        <v>36</v>
      </c>
      <c r="B59" s="239"/>
      <c r="C59" s="239"/>
      <c r="D59" s="239"/>
      <c r="E59" s="216"/>
      <c r="F59" s="216"/>
      <c r="G59" s="141"/>
      <c r="H59" s="217"/>
      <c r="I59" s="61"/>
      <c r="J59" s="62"/>
      <c r="K59" s="57">
        <f t="shared" si="6"/>
        <v>0</v>
      </c>
      <c r="L59" s="62"/>
      <c r="M59" s="62"/>
      <c r="N59" s="62"/>
      <c r="O59" s="62"/>
      <c r="P59" s="62"/>
      <c r="Q59" s="57">
        <f t="shared" si="23"/>
        <v>0</v>
      </c>
      <c r="R59" s="58" t="str">
        <f t="shared" si="24"/>
        <v/>
      </c>
      <c r="S59" s="230" t="str">
        <f t="shared" si="7"/>
        <v/>
      </c>
      <c r="T59" s="228"/>
      <c r="U59" s="59"/>
      <c r="V59" s="224"/>
      <c r="W59" s="221">
        <f t="shared" si="25"/>
        <v>0</v>
      </c>
      <c r="X59" s="48" t="b">
        <f t="shared" si="9"/>
        <v>0</v>
      </c>
      <c r="Y59" s="48" t="str">
        <f t="shared" si="10"/>
        <v>ok</v>
      </c>
      <c r="Z59" s="48">
        <f t="shared" si="11"/>
        <v>0</v>
      </c>
      <c r="AA59" s="48">
        <f t="shared" si="12"/>
        <v>0</v>
      </c>
      <c r="AB59" s="10" t="s">
        <v>159</v>
      </c>
      <c r="AC59" s="78" t="str" cm="1">
        <f t="array" ref="AC59">IF(H59="nebodované zameranie","ok",IF(AND(OR($D$4="vyberte oblasť",$D$4="")),"ok",IF(AND($D$4&lt;&gt;"",K59=0),"ok",IF(AND($D$4=$Z$15,OR(H59={"a)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zameranie"})),"ok",IF(AND($D$4=$Z$16,OR(H59={"a)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zameranie"})),"ok",IF(AND($D$4=$Z$17,OR(H59={"a)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zameranie"})),"ok",IF(AND($D$4=$Z$18,OR(H59={"a)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zameranie"})),"ok",IF(AND($D$4=$Z$19,H59=""),"ok",IF(AND($D$4=$Z$20,OR(H59={"a)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59" s="48">
        <f t="shared" si="13"/>
        <v>0</v>
      </c>
      <c r="AE59" s="157">
        <f t="shared" si="22"/>
        <v>0</v>
      </c>
      <c r="AJ59" s="48">
        <f t="shared" si="14"/>
        <v>0</v>
      </c>
      <c r="AK59" s="214" t="str">
        <f t="shared" si="5"/>
        <v/>
      </c>
      <c r="AL59" s="214">
        <f t="shared" si="15"/>
        <v>0</v>
      </c>
      <c r="AM59" s="229">
        <f t="shared" si="16"/>
        <v>0</v>
      </c>
      <c r="AN59" s="48">
        <f t="shared" si="17"/>
        <v>0</v>
      </c>
      <c r="AO59" s="214">
        <f t="shared" si="18"/>
        <v>0</v>
      </c>
      <c r="AP59" s="60">
        <f t="shared" si="19"/>
        <v>0</v>
      </c>
    </row>
    <row r="60" spans="1:42" ht="39.950000000000003" customHeight="1" x14ac:dyDescent="0.2">
      <c r="A60" s="7">
        <v>37</v>
      </c>
      <c r="B60" s="239"/>
      <c r="C60" s="239"/>
      <c r="D60" s="239"/>
      <c r="E60" s="216"/>
      <c r="F60" s="216"/>
      <c r="G60" s="141"/>
      <c r="H60" s="217"/>
      <c r="I60" s="61"/>
      <c r="J60" s="62"/>
      <c r="K60" s="57">
        <f t="shared" si="6"/>
        <v>0</v>
      </c>
      <c r="L60" s="62"/>
      <c r="M60" s="62"/>
      <c r="N60" s="62"/>
      <c r="O60" s="62"/>
      <c r="P60" s="62"/>
      <c r="Q60" s="57">
        <f t="shared" si="23"/>
        <v>0</v>
      </c>
      <c r="R60" s="58" t="str">
        <f t="shared" si="24"/>
        <v/>
      </c>
      <c r="S60" s="230" t="str">
        <f t="shared" si="7"/>
        <v/>
      </c>
      <c r="T60" s="228"/>
      <c r="U60" s="59"/>
      <c r="V60" s="224"/>
      <c r="W60" s="221">
        <f t="shared" si="25"/>
        <v>0</v>
      </c>
      <c r="X60" s="48" t="b">
        <f t="shared" si="9"/>
        <v>0</v>
      </c>
      <c r="Y60" s="48" t="str">
        <f t="shared" si="10"/>
        <v>ok</v>
      </c>
      <c r="Z60" s="48">
        <f t="shared" si="11"/>
        <v>0</v>
      </c>
      <c r="AA60" s="48">
        <f t="shared" si="12"/>
        <v>0</v>
      </c>
      <c r="AB60" s="10" t="s">
        <v>178</v>
      </c>
      <c r="AC60" s="78" t="str" cm="1">
        <f t="array" ref="AC60">IF(H60="nebodované zameranie","ok",IF(AND(OR($D$4="vyberte oblasť",$D$4="")),"ok",IF(AND($D$4&lt;&gt;"",K60=0),"ok",IF(AND($D$4=$Z$15,OR(H60={"a)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zameranie"})),"ok",IF(AND($D$4=$Z$16,OR(H60={"a)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zameranie"})),"ok",IF(AND($D$4=$Z$17,OR(H60={"a)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zameranie"})),"ok",IF(AND($D$4=$Z$18,OR(H60={"a)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zameranie"})),"ok",IF(AND($D$4=$Z$19,H60=""),"ok",IF(AND($D$4=$Z$20,OR(H60={"a)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60" s="48">
        <f t="shared" si="13"/>
        <v>0</v>
      </c>
      <c r="AE60" s="157">
        <f t="shared" si="22"/>
        <v>0</v>
      </c>
      <c r="AJ60" s="48">
        <f t="shared" si="14"/>
        <v>0</v>
      </c>
      <c r="AK60" s="214" t="str">
        <f t="shared" si="5"/>
        <v/>
      </c>
      <c r="AL60" s="214">
        <f t="shared" si="15"/>
        <v>0</v>
      </c>
      <c r="AM60" s="229">
        <f t="shared" si="16"/>
        <v>0</v>
      </c>
      <c r="AN60" s="48">
        <f t="shared" si="17"/>
        <v>0</v>
      </c>
      <c r="AO60" s="214">
        <f t="shared" si="18"/>
        <v>0</v>
      </c>
      <c r="AP60" s="60">
        <f t="shared" si="19"/>
        <v>0</v>
      </c>
    </row>
    <row r="61" spans="1:42" ht="39.950000000000003" customHeight="1" x14ac:dyDescent="0.2">
      <c r="A61" s="7">
        <v>38</v>
      </c>
      <c r="B61" s="239"/>
      <c r="C61" s="239"/>
      <c r="D61" s="239"/>
      <c r="E61" s="216"/>
      <c r="F61" s="216"/>
      <c r="G61" s="141"/>
      <c r="H61" s="217"/>
      <c r="I61" s="61"/>
      <c r="J61" s="62"/>
      <c r="K61" s="57">
        <f t="shared" si="6"/>
        <v>0</v>
      </c>
      <c r="L61" s="62"/>
      <c r="M61" s="62"/>
      <c r="N61" s="62"/>
      <c r="O61" s="62"/>
      <c r="P61" s="62"/>
      <c r="Q61" s="57">
        <f t="shared" si="23"/>
        <v>0</v>
      </c>
      <c r="R61" s="58" t="str">
        <f t="shared" si="24"/>
        <v/>
      </c>
      <c r="S61" s="230" t="str">
        <f t="shared" si="7"/>
        <v/>
      </c>
      <c r="T61" s="228"/>
      <c r="U61" s="59"/>
      <c r="V61" s="224"/>
      <c r="W61" s="221">
        <f t="shared" si="25"/>
        <v>0</v>
      </c>
      <c r="X61" s="48" t="b">
        <f t="shared" si="9"/>
        <v>0</v>
      </c>
      <c r="Y61" s="48" t="str">
        <f t="shared" si="10"/>
        <v>ok</v>
      </c>
      <c r="Z61" s="48">
        <f t="shared" si="11"/>
        <v>0</v>
      </c>
      <c r="AA61" s="48">
        <f t="shared" si="12"/>
        <v>0</v>
      </c>
      <c r="AB61" s="153" t="s">
        <v>129</v>
      </c>
      <c r="AC61" s="78" t="str" cm="1">
        <f t="array" ref="AC61">IF(H61="nebodované zameranie","ok",IF(AND(OR($D$4="vyberte oblasť",$D$4="")),"ok",IF(AND($D$4&lt;&gt;"",K61=0),"ok",IF(AND($D$4=$Z$15,OR(H61={"a)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zameranie"})),"ok",IF(AND($D$4=$Z$16,OR(H61={"a)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zameranie"})),"ok",IF(AND($D$4=$Z$17,OR(H61={"a)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zameranie"})),"ok",IF(AND($D$4=$Z$18,OR(H61={"a)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zameranie"})),"ok",IF(AND($D$4=$Z$19,H61=""),"ok",IF(AND($D$4=$Z$20,OR(H61={"a)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61" s="48">
        <f t="shared" si="13"/>
        <v>0</v>
      </c>
      <c r="AE61" s="155"/>
      <c r="AJ61" s="48">
        <f t="shared" si="14"/>
        <v>0</v>
      </c>
      <c r="AK61" s="214" t="str">
        <f t="shared" si="5"/>
        <v/>
      </c>
      <c r="AL61" s="214">
        <f t="shared" si="15"/>
        <v>0</v>
      </c>
      <c r="AM61" s="229">
        <f t="shared" si="16"/>
        <v>0</v>
      </c>
      <c r="AN61" s="48">
        <f t="shared" si="17"/>
        <v>0</v>
      </c>
      <c r="AO61" s="214">
        <f t="shared" si="18"/>
        <v>0</v>
      </c>
      <c r="AP61" s="60">
        <f t="shared" si="19"/>
        <v>0</v>
      </c>
    </row>
    <row r="62" spans="1:42" ht="39.950000000000003" customHeight="1" x14ac:dyDescent="0.2">
      <c r="A62" s="7">
        <v>39</v>
      </c>
      <c r="B62" s="239"/>
      <c r="C62" s="239"/>
      <c r="D62" s="239"/>
      <c r="E62" s="216"/>
      <c r="F62" s="216"/>
      <c r="G62" s="141"/>
      <c r="H62" s="217"/>
      <c r="I62" s="61"/>
      <c r="J62" s="62"/>
      <c r="K62" s="57">
        <f t="shared" si="6"/>
        <v>0</v>
      </c>
      <c r="L62" s="62"/>
      <c r="M62" s="62"/>
      <c r="N62" s="62"/>
      <c r="O62" s="62"/>
      <c r="P62" s="62"/>
      <c r="Q62" s="57">
        <f t="shared" si="23"/>
        <v>0</v>
      </c>
      <c r="R62" s="58" t="str">
        <f t="shared" si="24"/>
        <v/>
      </c>
      <c r="S62" s="230" t="str">
        <f t="shared" si="7"/>
        <v/>
      </c>
      <c r="T62" s="228"/>
      <c r="U62" s="59"/>
      <c r="V62" s="224"/>
      <c r="W62" s="221">
        <f t="shared" si="25"/>
        <v>0</v>
      </c>
      <c r="X62" s="48" t="b">
        <f t="shared" si="9"/>
        <v>0</v>
      </c>
      <c r="Y62" s="48" t="str">
        <f t="shared" si="10"/>
        <v>ok</v>
      </c>
      <c r="Z62" s="48">
        <f t="shared" si="11"/>
        <v>0</v>
      </c>
      <c r="AA62" s="48">
        <f t="shared" si="12"/>
        <v>0</v>
      </c>
      <c r="AB62" s="198" t="s">
        <v>195</v>
      </c>
      <c r="AC62" s="78" t="str" cm="1">
        <f t="array" ref="AC62">IF(H62="nebodované zameranie","ok",IF(AND(OR($D$4="vyberte oblasť",$D$4="")),"ok",IF(AND($D$4&lt;&gt;"",K62=0),"ok",IF(AND($D$4=$Z$15,OR(H62={"a)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zameranie"})),"ok",IF(AND($D$4=$Z$16,OR(H62={"a)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zameranie"})),"ok",IF(AND($D$4=$Z$17,OR(H62={"a)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zameranie"})),"ok",IF(AND($D$4=$Z$18,OR(H62={"a)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zameranie"})),"ok",IF(AND($D$4=$Z$19,H62=""),"ok",IF(AND($D$4=$Z$20,OR(H62={"a)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62" s="48">
        <f t="shared" si="13"/>
        <v>0</v>
      </c>
      <c r="AE62" s="157">
        <f t="shared" ref="AE62:AE71" si="26">SUMIFS($W$24:$W$226,$H$24:$H$226,AB62)</f>
        <v>0</v>
      </c>
      <c r="AJ62" s="48">
        <f t="shared" si="14"/>
        <v>0</v>
      </c>
      <c r="AK62" s="214" t="str">
        <f t="shared" si="5"/>
        <v/>
      </c>
      <c r="AL62" s="214">
        <f t="shared" si="15"/>
        <v>0</v>
      </c>
      <c r="AM62" s="229">
        <f t="shared" si="16"/>
        <v>0</v>
      </c>
      <c r="AN62" s="48">
        <f t="shared" si="17"/>
        <v>0</v>
      </c>
      <c r="AO62" s="214">
        <f t="shared" si="18"/>
        <v>0</v>
      </c>
      <c r="AP62" s="60">
        <f t="shared" si="19"/>
        <v>0</v>
      </c>
    </row>
    <row r="63" spans="1:42" ht="39.950000000000003" customHeight="1" x14ac:dyDescent="0.2">
      <c r="A63" s="7">
        <v>40</v>
      </c>
      <c r="B63" s="239"/>
      <c r="C63" s="239"/>
      <c r="D63" s="239"/>
      <c r="E63" s="216"/>
      <c r="F63" s="216"/>
      <c r="G63" s="141"/>
      <c r="H63" s="217"/>
      <c r="I63" s="61"/>
      <c r="J63" s="62"/>
      <c r="K63" s="57">
        <f t="shared" si="6"/>
        <v>0</v>
      </c>
      <c r="L63" s="62"/>
      <c r="M63" s="62"/>
      <c r="N63" s="62"/>
      <c r="O63" s="62"/>
      <c r="P63" s="62"/>
      <c r="Q63" s="57">
        <f t="shared" si="23"/>
        <v>0</v>
      </c>
      <c r="R63" s="58" t="str">
        <f t="shared" si="24"/>
        <v/>
      </c>
      <c r="S63" s="230" t="str">
        <f t="shared" si="7"/>
        <v/>
      </c>
      <c r="T63" s="228"/>
      <c r="U63" s="59"/>
      <c r="V63" s="224"/>
      <c r="W63" s="221">
        <f t="shared" si="25"/>
        <v>0</v>
      </c>
      <c r="X63" s="48" t="b">
        <f t="shared" si="9"/>
        <v>0</v>
      </c>
      <c r="Y63" s="48" t="str">
        <f t="shared" si="10"/>
        <v>ok</v>
      </c>
      <c r="Z63" s="48">
        <f t="shared" si="11"/>
        <v>0</v>
      </c>
      <c r="AA63" s="48">
        <f t="shared" si="12"/>
        <v>0</v>
      </c>
      <c r="AB63" s="198" t="s">
        <v>194</v>
      </c>
      <c r="AC63" s="78" t="str" cm="1">
        <f t="array" ref="AC63">IF(H63="nebodované zameranie","ok",IF(AND(OR($D$4="vyberte oblasť",$D$4="")),"ok",IF(AND($D$4&lt;&gt;"",K63=0),"ok",IF(AND($D$4=$Z$15,OR(H63={"a)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zameranie"})),"ok",IF(AND($D$4=$Z$16,OR(H63={"a)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zameranie"})),"ok",IF(AND($D$4=$Z$17,OR(H63={"a)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zameranie"})),"ok",IF(AND($D$4=$Z$18,OR(H63={"a)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zameranie"})),"ok",IF(AND($D$4=$Z$19,H63=""),"ok",IF(AND($D$4=$Z$20,OR(H63={"a)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63" s="48">
        <f t="shared" si="13"/>
        <v>0</v>
      </c>
      <c r="AE63" s="157">
        <f t="shared" si="26"/>
        <v>0</v>
      </c>
      <c r="AJ63" s="48">
        <f t="shared" si="14"/>
        <v>0</v>
      </c>
      <c r="AK63" s="214" t="str">
        <f t="shared" si="5"/>
        <v/>
      </c>
      <c r="AL63" s="214">
        <f t="shared" si="15"/>
        <v>0</v>
      </c>
      <c r="AM63" s="229">
        <f t="shared" si="16"/>
        <v>0</v>
      </c>
      <c r="AN63" s="48">
        <f t="shared" si="17"/>
        <v>0</v>
      </c>
      <c r="AO63" s="214">
        <f t="shared" si="18"/>
        <v>0</v>
      </c>
      <c r="AP63" s="60">
        <f t="shared" si="19"/>
        <v>0</v>
      </c>
    </row>
    <row r="64" spans="1:42" ht="39.950000000000003" customHeight="1" x14ac:dyDescent="0.2">
      <c r="A64" s="7">
        <v>41</v>
      </c>
      <c r="B64" s="239"/>
      <c r="C64" s="239"/>
      <c r="D64" s="239"/>
      <c r="E64" s="216"/>
      <c r="F64" s="216"/>
      <c r="G64" s="141"/>
      <c r="H64" s="217"/>
      <c r="I64" s="61"/>
      <c r="J64" s="62"/>
      <c r="K64" s="57">
        <f t="shared" si="6"/>
        <v>0</v>
      </c>
      <c r="L64" s="62"/>
      <c r="M64" s="62"/>
      <c r="N64" s="62"/>
      <c r="O64" s="62"/>
      <c r="P64" s="62"/>
      <c r="Q64" s="57">
        <f t="shared" si="23"/>
        <v>0</v>
      </c>
      <c r="R64" s="58" t="str">
        <f t="shared" si="24"/>
        <v/>
      </c>
      <c r="S64" s="230" t="str">
        <f t="shared" si="7"/>
        <v/>
      </c>
      <c r="T64" s="228"/>
      <c r="U64" s="59"/>
      <c r="V64" s="224"/>
      <c r="W64" s="221">
        <f t="shared" si="25"/>
        <v>0</v>
      </c>
      <c r="X64" s="48" t="b">
        <f t="shared" si="9"/>
        <v>0</v>
      </c>
      <c r="Y64" s="48" t="str">
        <f t="shared" si="10"/>
        <v>ok</v>
      </c>
      <c r="Z64" s="48">
        <f t="shared" si="11"/>
        <v>0</v>
      </c>
      <c r="AA64" s="48">
        <f t="shared" si="12"/>
        <v>0</v>
      </c>
      <c r="AB64" s="198" t="s">
        <v>154</v>
      </c>
      <c r="AC64" s="78" t="str" cm="1">
        <f t="array" ref="AC64">IF(H64="nebodované zameranie","ok",IF(AND(OR($D$4="vyberte oblasť",$D$4="")),"ok",IF(AND($D$4&lt;&gt;"",K64=0),"ok",IF(AND($D$4=$Z$15,OR(H64={"a)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zameranie"})),"ok",IF(AND($D$4=$Z$16,OR(H64={"a)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zameranie"})),"ok",IF(AND($D$4=$Z$17,OR(H64={"a)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zameranie"})),"ok",IF(AND($D$4=$Z$18,OR(H64={"a)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zameranie"})),"ok",IF(AND($D$4=$Z$19,H64=""),"ok",IF(AND($D$4=$Z$20,OR(H64={"a)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64" s="48">
        <f t="shared" si="13"/>
        <v>0</v>
      </c>
      <c r="AE64" s="157">
        <f t="shared" si="26"/>
        <v>0</v>
      </c>
      <c r="AJ64" s="48">
        <f t="shared" si="14"/>
        <v>0</v>
      </c>
      <c r="AK64" s="214" t="str">
        <f t="shared" si="5"/>
        <v/>
      </c>
      <c r="AL64" s="214">
        <f t="shared" si="15"/>
        <v>0</v>
      </c>
      <c r="AM64" s="229">
        <f t="shared" si="16"/>
        <v>0</v>
      </c>
      <c r="AN64" s="48">
        <f t="shared" si="17"/>
        <v>0</v>
      </c>
      <c r="AO64" s="214">
        <f t="shared" si="18"/>
        <v>0</v>
      </c>
      <c r="AP64" s="60">
        <f t="shared" si="19"/>
        <v>0</v>
      </c>
    </row>
    <row r="65" spans="1:42" ht="39.950000000000003" customHeight="1" x14ac:dyDescent="0.2">
      <c r="A65" s="7">
        <v>42</v>
      </c>
      <c r="B65" s="239"/>
      <c r="C65" s="239"/>
      <c r="D65" s="239"/>
      <c r="E65" s="216"/>
      <c r="F65" s="216"/>
      <c r="G65" s="141"/>
      <c r="H65" s="217"/>
      <c r="I65" s="61"/>
      <c r="J65" s="62"/>
      <c r="K65" s="57">
        <f t="shared" si="6"/>
        <v>0</v>
      </c>
      <c r="L65" s="62"/>
      <c r="M65" s="62"/>
      <c r="N65" s="62"/>
      <c r="O65" s="62"/>
      <c r="P65" s="62"/>
      <c r="Q65" s="57">
        <f t="shared" si="23"/>
        <v>0</v>
      </c>
      <c r="R65" s="58" t="str">
        <f t="shared" si="24"/>
        <v/>
      </c>
      <c r="S65" s="230" t="str">
        <f t="shared" si="7"/>
        <v/>
      </c>
      <c r="T65" s="228"/>
      <c r="U65" s="59"/>
      <c r="V65" s="224"/>
      <c r="W65" s="221">
        <f t="shared" si="25"/>
        <v>0</v>
      </c>
      <c r="X65" s="48" t="b">
        <f t="shared" si="9"/>
        <v>0</v>
      </c>
      <c r="Y65" s="48" t="str">
        <f t="shared" si="10"/>
        <v>ok</v>
      </c>
      <c r="Z65" s="48">
        <f t="shared" si="11"/>
        <v>0</v>
      </c>
      <c r="AA65" s="48">
        <f t="shared" si="12"/>
        <v>0</v>
      </c>
      <c r="AB65" s="198" t="s">
        <v>160</v>
      </c>
      <c r="AC65" s="78" t="str" cm="1">
        <f t="array" ref="AC65">IF(H65="nebodované zameranie","ok",IF(AND(OR($D$4="vyberte oblasť",$D$4="")),"ok",IF(AND($D$4&lt;&gt;"",K65=0),"ok",IF(AND($D$4=$Z$15,OR(H65={"a)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zameranie"})),"ok",IF(AND($D$4=$Z$16,OR(H65={"a)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zameranie"})),"ok",IF(AND($D$4=$Z$17,OR(H65={"a)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zameranie"})),"ok",IF(AND($D$4=$Z$18,OR(H65={"a)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zameranie"})),"ok",IF(AND($D$4=$Z$19,H65=""),"ok",IF(AND($D$4=$Z$20,OR(H65={"a)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65" s="48">
        <f t="shared" si="13"/>
        <v>0</v>
      </c>
      <c r="AE65" s="157">
        <f t="shared" si="26"/>
        <v>0</v>
      </c>
      <c r="AJ65" s="48">
        <f t="shared" si="14"/>
        <v>0</v>
      </c>
      <c r="AK65" s="214" t="str">
        <f t="shared" si="5"/>
        <v/>
      </c>
      <c r="AL65" s="214">
        <f t="shared" si="15"/>
        <v>0</v>
      </c>
      <c r="AM65" s="229">
        <f t="shared" si="16"/>
        <v>0</v>
      </c>
      <c r="AN65" s="48">
        <f t="shared" si="17"/>
        <v>0</v>
      </c>
      <c r="AO65" s="214">
        <f t="shared" si="18"/>
        <v>0</v>
      </c>
      <c r="AP65" s="60">
        <f t="shared" si="19"/>
        <v>0</v>
      </c>
    </row>
    <row r="66" spans="1:42" ht="39.950000000000003" customHeight="1" x14ac:dyDescent="0.2">
      <c r="A66" s="7">
        <v>43</v>
      </c>
      <c r="B66" s="239"/>
      <c r="C66" s="239"/>
      <c r="D66" s="239"/>
      <c r="E66" s="216"/>
      <c r="F66" s="216"/>
      <c r="G66" s="141"/>
      <c r="H66" s="217"/>
      <c r="I66" s="61"/>
      <c r="J66" s="62"/>
      <c r="K66" s="57">
        <f t="shared" si="6"/>
        <v>0</v>
      </c>
      <c r="L66" s="62"/>
      <c r="M66" s="62"/>
      <c r="N66" s="62"/>
      <c r="O66" s="62"/>
      <c r="P66" s="62"/>
      <c r="Q66" s="57">
        <f t="shared" si="23"/>
        <v>0</v>
      </c>
      <c r="R66" s="58" t="str">
        <f t="shared" si="24"/>
        <v/>
      </c>
      <c r="S66" s="230" t="str">
        <f t="shared" si="7"/>
        <v/>
      </c>
      <c r="T66" s="228"/>
      <c r="U66" s="59"/>
      <c r="V66" s="224"/>
      <c r="W66" s="221">
        <f t="shared" si="25"/>
        <v>0</v>
      </c>
      <c r="X66" s="48" t="b">
        <f t="shared" si="9"/>
        <v>0</v>
      </c>
      <c r="Y66" s="48" t="str">
        <f t="shared" si="10"/>
        <v>ok</v>
      </c>
      <c r="Z66" s="48">
        <f t="shared" si="11"/>
        <v>0</v>
      </c>
      <c r="AA66" s="48">
        <f t="shared" si="12"/>
        <v>0</v>
      </c>
      <c r="AB66" s="198" t="s">
        <v>155</v>
      </c>
      <c r="AC66" s="78" t="str" cm="1">
        <f t="array" ref="AC66">IF(H66="nebodované zameranie","ok",IF(AND(OR($D$4="vyberte oblasť",$D$4="")),"ok",IF(AND($D$4&lt;&gt;"",K66=0),"ok",IF(AND($D$4=$Z$15,OR(H66={"a)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zameranie"})),"ok",IF(AND($D$4=$Z$16,OR(H66={"a)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zameranie"})),"ok",IF(AND($D$4=$Z$17,OR(H66={"a)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zameranie"})),"ok",IF(AND($D$4=$Z$18,OR(H66={"a)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zameranie"})),"ok",IF(AND($D$4=$Z$19,H66=""),"ok",IF(AND($D$4=$Z$20,OR(H66={"a)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66" s="48">
        <f t="shared" si="13"/>
        <v>0</v>
      </c>
      <c r="AE66" s="157">
        <f t="shared" si="26"/>
        <v>0</v>
      </c>
      <c r="AJ66" s="48">
        <f t="shared" si="14"/>
        <v>0</v>
      </c>
      <c r="AK66" s="214" t="str">
        <f t="shared" si="5"/>
        <v/>
      </c>
      <c r="AL66" s="214">
        <f t="shared" si="15"/>
        <v>0</v>
      </c>
      <c r="AM66" s="229">
        <f t="shared" si="16"/>
        <v>0</v>
      </c>
      <c r="AN66" s="48">
        <f t="shared" si="17"/>
        <v>0</v>
      </c>
      <c r="AO66" s="214">
        <f t="shared" si="18"/>
        <v>0</v>
      </c>
      <c r="AP66" s="60">
        <f t="shared" si="19"/>
        <v>0</v>
      </c>
    </row>
    <row r="67" spans="1:42" ht="39.950000000000003" customHeight="1" x14ac:dyDescent="0.2">
      <c r="A67" s="7">
        <v>44</v>
      </c>
      <c r="B67" s="239"/>
      <c r="C67" s="239"/>
      <c r="D67" s="239"/>
      <c r="E67" s="216"/>
      <c r="F67" s="216"/>
      <c r="G67" s="141"/>
      <c r="H67" s="217"/>
      <c r="I67" s="61"/>
      <c r="J67" s="62"/>
      <c r="K67" s="57">
        <f t="shared" si="6"/>
        <v>0</v>
      </c>
      <c r="L67" s="62"/>
      <c r="M67" s="62"/>
      <c r="N67" s="62"/>
      <c r="O67" s="62"/>
      <c r="P67" s="62"/>
      <c r="Q67" s="57">
        <f t="shared" si="23"/>
        <v>0</v>
      </c>
      <c r="R67" s="58" t="str">
        <f t="shared" si="24"/>
        <v/>
      </c>
      <c r="S67" s="230" t="str">
        <f t="shared" si="7"/>
        <v/>
      </c>
      <c r="T67" s="228"/>
      <c r="U67" s="59"/>
      <c r="V67" s="224"/>
      <c r="W67" s="221">
        <f t="shared" si="25"/>
        <v>0</v>
      </c>
      <c r="X67" s="48" t="b">
        <f t="shared" si="9"/>
        <v>0</v>
      </c>
      <c r="Y67" s="48" t="str">
        <f t="shared" si="10"/>
        <v>ok</v>
      </c>
      <c r="Z67" s="48">
        <f t="shared" si="11"/>
        <v>0</v>
      </c>
      <c r="AA67" s="48">
        <f t="shared" si="12"/>
        <v>0</v>
      </c>
      <c r="AB67" s="198" t="s">
        <v>196</v>
      </c>
      <c r="AC67" s="78" t="str" cm="1">
        <f t="array" ref="AC67">IF(H67="nebodované zameranie","ok",IF(AND(OR($D$4="vyberte oblasť",$D$4="")),"ok",IF(AND($D$4&lt;&gt;"",K67=0),"ok",IF(AND($D$4=$Z$15,OR(H67={"a)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zameranie"})),"ok",IF(AND($D$4=$Z$16,OR(H67={"a)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zameranie"})),"ok",IF(AND($D$4=$Z$17,OR(H67={"a)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zameranie"})),"ok",IF(AND($D$4=$Z$18,OR(H67={"a)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zameranie"})),"ok",IF(AND($D$4=$Z$19,H67=""),"ok",IF(AND($D$4=$Z$20,OR(H67={"a)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67" s="48">
        <f t="shared" si="13"/>
        <v>0</v>
      </c>
      <c r="AE67" s="157">
        <f t="shared" si="26"/>
        <v>0</v>
      </c>
      <c r="AJ67" s="48">
        <f t="shared" si="14"/>
        <v>0</v>
      </c>
      <c r="AK67" s="214" t="str">
        <f t="shared" si="5"/>
        <v/>
      </c>
      <c r="AL67" s="214">
        <f t="shared" si="15"/>
        <v>0</v>
      </c>
      <c r="AM67" s="229">
        <f t="shared" si="16"/>
        <v>0</v>
      </c>
      <c r="AN67" s="48">
        <f t="shared" si="17"/>
        <v>0</v>
      </c>
      <c r="AO67" s="214">
        <f t="shared" si="18"/>
        <v>0</v>
      </c>
      <c r="AP67" s="60">
        <f t="shared" si="19"/>
        <v>0</v>
      </c>
    </row>
    <row r="68" spans="1:42" ht="39.950000000000003" customHeight="1" x14ac:dyDescent="0.2">
      <c r="A68" s="7">
        <v>45</v>
      </c>
      <c r="B68" s="239"/>
      <c r="C68" s="239"/>
      <c r="D68" s="239"/>
      <c r="E68" s="216"/>
      <c r="F68" s="216"/>
      <c r="G68" s="141"/>
      <c r="H68" s="217"/>
      <c r="I68" s="61"/>
      <c r="J68" s="62"/>
      <c r="K68" s="57">
        <f t="shared" si="6"/>
        <v>0</v>
      </c>
      <c r="L68" s="62"/>
      <c r="M68" s="62"/>
      <c r="N68" s="62"/>
      <c r="O68" s="62"/>
      <c r="P68" s="62"/>
      <c r="Q68" s="57">
        <f t="shared" si="23"/>
        <v>0</v>
      </c>
      <c r="R68" s="58" t="str">
        <f t="shared" si="24"/>
        <v/>
      </c>
      <c r="S68" s="230" t="str">
        <f t="shared" si="7"/>
        <v/>
      </c>
      <c r="T68" s="228"/>
      <c r="U68" s="59"/>
      <c r="V68" s="224"/>
      <c r="W68" s="221">
        <f t="shared" si="25"/>
        <v>0</v>
      </c>
      <c r="X68" s="48" t="b">
        <f t="shared" si="9"/>
        <v>0</v>
      </c>
      <c r="Y68" s="48" t="str">
        <f t="shared" si="10"/>
        <v>ok</v>
      </c>
      <c r="Z68" s="48">
        <f t="shared" si="11"/>
        <v>0</v>
      </c>
      <c r="AA68" s="48">
        <f t="shared" si="12"/>
        <v>0</v>
      </c>
      <c r="AB68" s="198" t="s">
        <v>157</v>
      </c>
      <c r="AC68" s="78" t="str" cm="1">
        <f t="array" ref="AC68">IF(H68="nebodované zameranie","ok",IF(AND(OR($D$4="vyberte oblasť",$D$4="")),"ok",IF(AND($D$4&lt;&gt;"",K68=0),"ok",IF(AND($D$4=$Z$15,OR(H68={"a)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zameranie"})),"ok",IF(AND($D$4=$Z$16,OR(H68={"a)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zameranie"})),"ok",IF(AND($D$4=$Z$17,OR(H68={"a)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zameranie"})),"ok",IF(AND($D$4=$Z$18,OR(H68={"a)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zameranie"})),"ok",IF(AND($D$4=$Z$19,H68=""),"ok",IF(AND($D$4=$Z$20,OR(H68={"a)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68" s="48">
        <f t="shared" si="13"/>
        <v>0</v>
      </c>
      <c r="AE68" s="157">
        <f t="shared" si="26"/>
        <v>0</v>
      </c>
      <c r="AJ68" s="48">
        <f t="shared" si="14"/>
        <v>0</v>
      </c>
      <c r="AK68" s="214" t="str">
        <f t="shared" si="5"/>
        <v/>
      </c>
      <c r="AL68" s="214">
        <f t="shared" si="15"/>
        <v>0</v>
      </c>
      <c r="AM68" s="229">
        <f t="shared" si="16"/>
        <v>0</v>
      </c>
      <c r="AN68" s="48">
        <f t="shared" si="17"/>
        <v>0</v>
      </c>
      <c r="AO68" s="214">
        <f t="shared" si="18"/>
        <v>0</v>
      </c>
      <c r="AP68" s="60">
        <f t="shared" si="19"/>
        <v>0</v>
      </c>
    </row>
    <row r="69" spans="1:42" ht="39.950000000000003" customHeight="1" x14ac:dyDescent="0.2">
      <c r="A69" s="7">
        <v>46</v>
      </c>
      <c r="B69" s="239"/>
      <c r="C69" s="239"/>
      <c r="D69" s="239"/>
      <c r="E69" s="216"/>
      <c r="F69" s="216"/>
      <c r="G69" s="141"/>
      <c r="H69" s="217"/>
      <c r="I69" s="61"/>
      <c r="J69" s="62"/>
      <c r="K69" s="57">
        <f t="shared" si="6"/>
        <v>0</v>
      </c>
      <c r="L69" s="62"/>
      <c r="M69" s="62"/>
      <c r="N69" s="62"/>
      <c r="O69" s="62"/>
      <c r="P69" s="62"/>
      <c r="Q69" s="57">
        <f t="shared" si="23"/>
        <v>0</v>
      </c>
      <c r="R69" s="58" t="str">
        <f t="shared" si="24"/>
        <v/>
      </c>
      <c r="S69" s="230" t="str">
        <f t="shared" si="7"/>
        <v/>
      </c>
      <c r="T69" s="228"/>
      <c r="U69" s="59"/>
      <c r="V69" s="224"/>
      <c r="W69" s="221">
        <f t="shared" si="25"/>
        <v>0</v>
      </c>
      <c r="X69" s="48" t="b">
        <f t="shared" si="9"/>
        <v>0</v>
      </c>
      <c r="Y69" s="48" t="str">
        <f t="shared" si="10"/>
        <v>ok</v>
      </c>
      <c r="Z69" s="48">
        <f t="shared" si="11"/>
        <v>0</v>
      </c>
      <c r="AA69" s="48">
        <f t="shared" si="12"/>
        <v>0</v>
      </c>
      <c r="AB69" s="198" t="s">
        <v>197</v>
      </c>
      <c r="AC69" s="78" t="str" cm="1">
        <f t="array" ref="AC69">IF(H69="nebodované zameranie","ok",IF(AND(OR($D$4="vyberte oblasť",$D$4="")),"ok",IF(AND($D$4&lt;&gt;"",K69=0),"ok",IF(AND($D$4=$Z$15,OR(H69={"a)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zameranie"})),"ok",IF(AND($D$4=$Z$16,OR(H69={"a)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zameranie"})),"ok",IF(AND($D$4=$Z$17,OR(H69={"a)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zameranie"})),"ok",IF(AND($D$4=$Z$18,OR(H69={"a)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zameranie"})),"ok",IF(AND($D$4=$Z$19,H69=""),"ok",IF(AND($D$4=$Z$20,OR(H69={"a)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69" s="48">
        <f t="shared" si="13"/>
        <v>0</v>
      </c>
      <c r="AE69" s="157">
        <f t="shared" si="26"/>
        <v>0</v>
      </c>
      <c r="AJ69" s="48">
        <f t="shared" si="14"/>
        <v>0</v>
      </c>
      <c r="AK69" s="214" t="str">
        <f t="shared" si="5"/>
        <v/>
      </c>
      <c r="AL69" s="214">
        <f t="shared" si="15"/>
        <v>0</v>
      </c>
      <c r="AM69" s="229">
        <f t="shared" si="16"/>
        <v>0</v>
      </c>
      <c r="AN69" s="48">
        <f t="shared" si="17"/>
        <v>0</v>
      </c>
      <c r="AO69" s="214">
        <f t="shared" si="18"/>
        <v>0</v>
      </c>
      <c r="AP69" s="60">
        <f t="shared" si="19"/>
        <v>0</v>
      </c>
    </row>
    <row r="70" spans="1:42" ht="39.950000000000003" customHeight="1" x14ac:dyDescent="0.2">
      <c r="A70" s="7">
        <v>47</v>
      </c>
      <c r="B70" s="239"/>
      <c r="C70" s="239"/>
      <c r="D70" s="239"/>
      <c r="E70" s="216"/>
      <c r="F70" s="216"/>
      <c r="G70" s="141"/>
      <c r="H70" s="217"/>
      <c r="I70" s="61"/>
      <c r="J70" s="62"/>
      <c r="K70" s="57">
        <f t="shared" si="6"/>
        <v>0</v>
      </c>
      <c r="L70" s="62"/>
      <c r="M70" s="62"/>
      <c r="N70" s="62"/>
      <c r="O70" s="62"/>
      <c r="P70" s="62"/>
      <c r="Q70" s="57">
        <f t="shared" si="23"/>
        <v>0</v>
      </c>
      <c r="R70" s="58" t="str">
        <f t="shared" si="24"/>
        <v/>
      </c>
      <c r="S70" s="230" t="str">
        <f t="shared" si="7"/>
        <v/>
      </c>
      <c r="T70" s="228"/>
      <c r="U70" s="59"/>
      <c r="V70" s="224"/>
      <c r="W70" s="221">
        <f t="shared" si="25"/>
        <v>0</v>
      </c>
      <c r="X70" s="48" t="b">
        <f t="shared" si="9"/>
        <v>0</v>
      </c>
      <c r="Y70" s="48" t="str">
        <f t="shared" si="10"/>
        <v>ok</v>
      </c>
      <c r="Z70" s="48">
        <f t="shared" si="11"/>
        <v>0</v>
      </c>
      <c r="AA70" s="48">
        <f t="shared" si="12"/>
        <v>0</v>
      </c>
      <c r="AB70" s="10" t="s">
        <v>159</v>
      </c>
      <c r="AC70" s="78" t="str" cm="1">
        <f t="array" ref="AC70">IF(H70="nebodované zameranie","ok",IF(AND(OR($D$4="vyberte oblasť",$D$4="")),"ok",IF(AND($D$4&lt;&gt;"",K70=0),"ok",IF(AND($D$4=$Z$15,OR(H70={"a)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zameranie"})),"ok",IF(AND($D$4=$Z$16,OR(H70={"a)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zameranie"})),"ok",IF(AND($D$4=$Z$17,OR(H70={"a)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zameranie"})),"ok",IF(AND($D$4=$Z$18,OR(H70={"a)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zameranie"})),"ok",IF(AND($D$4=$Z$19,H70=""),"ok",IF(AND($D$4=$Z$20,OR(H70={"a)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70" s="48">
        <f t="shared" si="13"/>
        <v>0</v>
      </c>
      <c r="AE70" s="157">
        <f t="shared" si="26"/>
        <v>0</v>
      </c>
      <c r="AJ70" s="48">
        <f t="shared" si="14"/>
        <v>0</v>
      </c>
      <c r="AK70" s="214" t="str">
        <f t="shared" si="5"/>
        <v/>
      </c>
      <c r="AL70" s="214">
        <f t="shared" si="15"/>
        <v>0</v>
      </c>
      <c r="AM70" s="229">
        <f t="shared" si="16"/>
        <v>0</v>
      </c>
      <c r="AN70" s="48">
        <f t="shared" si="17"/>
        <v>0</v>
      </c>
      <c r="AO70" s="214">
        <f t="shared" si="18"/>
        <v>0</v>
      </c>
      <c r="AP70" s="60">
        <f t="shared" si="19"/>
        <v>0</v>
      </c>
    </row>
    <row r="71" spans="1:42" ht="39.950000000000003" customHeight="1" x14ac:dyDescent="0.2">
      <c r="A71" s="7">
        <v>48</v>
      </c>
      <c r="B71" s="239"/>
      <c r="C71" s="239"/>
      <c r="D71" s="239"/>
      <c r="E71" s="216"/>
      <c r="F71" s="216"/>
      <c r="G71" s="141"/>
      <c r="H71" s="217"/>
      <c r="I71" s="61"/>
      <c r="J71" s="62"/>
      <c r="K71" s="57">
        <f t="shared" si="6"/>
        <v>0</v>
      </c>
      <c r="L71" s="62"/>
      <c r="M71" s="62"/>
      <c r="N71" s="62"/>
      <c r="O71" s="62"/>
      <c r="P71" s="62"/>
      <c r="Q71" s="57">
        <f t="shared" si="23"/>
        <v>0</v>
      </c>
      <c r="R71" s="58" t="str">
        <f t="shared" si="24"/>
        <v/>
      </c>
      <c r="S71" s="230" t="str">
        <f t="shared" si="7"/>
        <v/>
      </c>
      <c r="T71" s="228"/>
      <c r="U71" s="59"/>
      <c r="V71" s="224"/>
      <c r="W71" s="221">
        <f t="shared" si="25"/>
        <v>0</v>
      </c>
      <c r="X71" s="48" t="b">
        <f t="shared" si="9"/>
        <v>0</v>
      </c>
      <c r="Y71" s="48" t="str">
        <f t="shared" si="10"/>
        <v>ok</v>
      </c>
      <c r="Z71" s="48">
        <f t="shared" si="11"/>
        <v>0</v>
      </c>
      <c r="AA71" s="48">
        <f t="shared" si="12"/>
        <v>0</v>
      </c>
      <c r="AB71" s="10" t="s">
        <v>178</v>
      </c>
      <c r="AC71" s="78" t="str" cm="1">
        <f t="array" ref="AC71">IF(H71="nebodované zameranie","ok",IF(AND(OR($D$4="vyberte oblasť",$D$4="")),"ok",IF(AND($D$4&lt;&gt;"",K71=0),"ok",IF(AND($D$4=$Z$15,OR(H71={"a)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zameranie"})),"ok",IF(AND($D$4=$Z$16,OR(H71={"a)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zameranie"})),"ok",IF(AND($D$4=$Z$17,OR(H71={"a)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zameranie"})),"ok",IF(AND($D$4=$Z$18,OR(H71={"a)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zameranie"})),"ok",IF(AND($D$4=$Z$19,H71=""),"ok",IF(AND($D$4=$Z$20,OR(H71={"a)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71" s="48">
        <f t="shared" si="13"/>
        <v>0</v>
      </c>
      <c r="AE71" s="157">
        <f t="shared" si="26"/>
        <v>0</v>
      </c>
      <c r="AJ71" s="48">
        <f t="shared" si="14"/>
        <v>0</v>
      </c>
      <c r="AK71" s="214" t="str">
        <f t="shared" si="5"/>
        <v/>
      </c>
      <c r="AL71" s="214">
        <f t="shared" si="15"/>
        <v>0</v>
      </c>
      <c r="AM71" s="229">
        <f t="shared" si="16"/>
        <v>0</v>
      </c>
      <c r="AN71" s="48">
        <f t="shared" si="17"/>
        <v>0</v>
      </c>
      <c r="AO71" s="214">
        <f t="shared" si="18"/>
        <v>0</v>
      </c>
      <c r="AP71" s="60">
        <f t="shared" si="19"/>
        <v>0</v>
      </c>
    </row>
    <row r="72" spans="1:42" ht="39.950000000000003" customHeight="1" x14ac:dyDescent="0.2">
      <c r="A72" s="7">
        <v>49</v>
      </c>
      <c r="B72" s="239"/>
      <c r="C72" s="239"/>
      <c r="D72" s="239"/>
      <c r="E72" s="216"/>
      <c r="F72" s="216"/>
      <c r="G72" s="141"/>
      <c r="H72" s="217"/>
      <c r="I72" s="61"/>
      <c r="J72" s="62"/>
      <c r="K72" s="57">
        <f t="shared" si="6"/>
        <v>0</v>
      </c>
      <c r="L72" s="62"/>
      <c r="M72" s="62"/>
      <c r="N72" s="62"/>
      <c r="O72" s="62"/>
      <c r="P72" s="62"/>
      <c r="Q72" s="57">
        <f t="shared" si="23"/>
        <v>0</v>
      </c>
      <c r="R72" s="58" t="str">
        <f t="shared" si="24"/>
        <v/>
      </c>
      <c r="S72" s="230" t="str">
        <f t="shared" si="7"/>
        <v/>
      </c>
      <c r="T72" s="228"/>
      <c r="U72" s="59"/>
      <c r="V72" s="224"/>
      <c r="W72" s="221">
        <f t="shared" si="25"/>
        <v>0</v>
      </c>
      <c r="X72" s="48" t="b">
        <f t="shared" si="9"/>
        <v>0</v>
      </c>
      <c r="Y72" s="48" t="str">
        <f t="shared" si="10"/>
        <v>ok</v>
      </c>
      <c r="Z72" s="48">
        <f t="shared" si="11"/>
        <v>0</v>
      </c>
      <c r="AA72" s="48">
        <f t="shared" si="12"/>
        <v>0</v>
      </c>
      <c r="AC72" s="78" t="str" cm="1">
        <f t="array" ref="AC72">IF(H72="nebodované zameranie","ok",IF(AND(OR($D$4="vyberte oblasť",$D$4="")),"ok",IF(AND($D$4&lt;&gt;"",K72=0),"ok",IF(AND($D$4=$Z$15,OR(H72={"a)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zameranie"})),"ok",IF(AND($D$4=$Z$16,OR(H72={"a)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zameranie"})),"ok",IF(AND($D$4=$Z$17,OR(H72={"a)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zameranie"})),"ok",IF(AND($D$4=$Z$18,OR(H72={"a)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zameranie"})),"ok",IF(AND($D$4=$Z$19,H72=""),"ok",IF(AND($D$4=$Z$20,OR(H72={"a)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72" s="48">
        <f t="shared" si="13"/>
        <v>0</v>
      </c>
      <c r="AE72" s="155"/>
      <c r="AJ72" s="48">
        <f t="shared" si="14"/>
        <v>0</v>
      </c>
      <c r="AK72" s="214" t="str">
        <f t="shared" si="5"/>
        <v/>
      </c>
      <c r="AL72" s="214">
        <f t="shared" si="15"/>
        <v>0</v>
      </c>
      <c r="AM72" s="229">
        <f t="shared" si="16"/>
        <v>0</v>
      </c>
      <c r="AN72" s="48">
        <f t="shared" si="17"/>
        <v>0</v>
      </c>
      <c r="AO72" s="214">
        <f t="shared" si="18"/>
        <v>0</v>
      </c>
      <c r="AP72" s="60">
        <f t="shared" si="19"/>
        <v>0</v>
      </c>
    </row>
    <row r="73" spans="1:42" ht="39.950000000000003" customHeight="1" x14ac:dyDescent="0.2">
      <c r="A73" s="7">
        <v>50</v>
      </c>
      <c r="B73" s="239"/>
      <c r="C73" s="239"/>
      <c r="D73" s="239"/>
      <c r="E73" s="216"/>
      <c r="F73" s="216"/>
      <c r="G73" s="141"/>
      <c r="H73" s="217"/>
      <c r="I73" s="61"/>
      <c r="J73" s="62"/>
      <c r="K73" s="57">
        <f t="shared" si="6"/>
        <v>0</v>
      </c>
      <c r="L73" s="62"/>
      <c r="M73" s="62"/>
      <c r="N73" s="62"/>
      <c r="O73" s="62"/>
      <c r="P73" s="62"/>
      <c r="Q73" s="57">
        <f t="shared" si="23"/>
        <v>0</v>
      </c>
      <c r="R73" s="58" t="str">
        <f t="shared" si="24"/>
        <v/>
      </c>
      <c r="S73" s="230" t="str">
        <f t="shared" si="7"/>
        <v/>
      </c>
      <c r="T73" s="228"/>
      <c r="U73" s="59"/>
      <c r="V73" s="224"/>
      <c r="W73" s="221">
        <f t="shared" si="25"/>
        <v>0</v>
      </c>
      <c r="X73" s="48" t="b">
        <f t="shared" si="9"/>
        <v>0</v>
      </c>
      <c r="Y73" s="48" t="str">
        <f t="shared" si="10"/>
        <v>ok</v>
      </c>
      <c r="Z73" s="48">
        <f t="shared" si="11"/>
        <v>0</v>
      </c>
      <c r="AA73" s="48">
        <f t="shared" si="12"/>
        <v>0</v>
      </c>
      <c r="AC73" s="78" t="str" cm="1">
        <f t="array" ref="AC73">IF(H73="nebodované zameranie","ok",IF(AND(OR($D$4="vyberte oblasť",$D$4="")),"ok",IF(AND($D$4&lt;&gt;"",K73=0),"ok",IF(AND($D$4=$Z$15,OR(H73={"a)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zameranie"})),"ok",IF(AND($D$4=$Z$16,OR(H73={"a)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zameranie"})),"ok",IF(AND($D$4=$Z$17,OR(H73={"a)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zameranie"})),"ok",IF(AND($D$4=$Z$18,OR(H73={"a)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zameranie"})),"ok",IF(AND($D$4=$Z$19,H73=""),"ok",IF(AND($D$4=$Z$20,OR(H73={"a)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73" s="48">
        <f t="shared" si="13"/>
        <v>0</v>
      </c>
      <c r="AE73" s="155"/>
      <c r="AJ73" s="48">
        <f t="shared" si="14"/>
        <v>0</v>
      </c>
      <c r="AK73" s="214" t="str">
        <f t="shared" si="5"/>
        <v/>
      </c>
      <c r="AL73" s="214">
        <f t="shared" si="15"/>
        <v>0</v>
      </c>
      <c r="AM73" s="229">
        <f t="shared" si="16"/>
        <v>0</v>
      </c>
      <c r="AN73" s="48">
        <f t="shared" si="17"/>
        <v>0</v>
      </c>
      <c r="AO73" s="214">
        <f t="shared" si="18"/>
        <v>0</v>
      </c>
      <c r="AP73" s="60">
        <f t="shared" si="19"/>
        <v>0</v>
      </c>
    </row>
    <row r="74" spans="1:42" ht="39.950000000000003" customHeight="1" x14ac:dyDescent="0.2">
      <c r="A74" s="7">
        <v>51</v>
      </c>
      <c r="B74" s="239"/>
      <c r="C74" s="239"/>
      <c r="D74" s="239"/>
      <c r="E74" s="216"/>
      <c r="F74" s="216"/>
      <c r="G74" s="141"/>
      <c r="H74" s="217"/>
      <c r="I74" s="61"/>
      <c r="J74" s="62"/>
      <c r="K74" s="57">
        <f t="shared" si="6"/>
        <v>0</v>
      </c>
      <c r="L74" s="62"/>
      <c r="M74" s="62"/>
      <c r="N74" s="62"/>
      <c r="O74" s="62"/>
      <c r="P74" s="62"/>
      <c r="Q74" s="57">
        <f t="shared" si="23"/>
        <v>0</v>
      </c>
      <c r="R74" s="58" t="str">
        <f t="shared" si="24"/>
        <v/>
      </c>
      <c r="S74" s="230" t="str">
        <f t="shared" si="7"/>
        <v/>
      </c>
      <c r="T74" s="228"/>
      <c r="U74" s="59"/>
      <c r="V74" s="224"/>
      <c r="W74" s="221">
        <f t="shared" si="25"/>
        <v>0</v>
      </c>
      <c r="X74" s="48" t="b">
        <f t="shared" si="9"/>
        <v>0</v>
      </c>
      <c r="Y74" s="48" t="str">
        <f t="shared" si="10"/>
        <v>ok</v>
      </c>
      <c r="Z74" s="48">
        <f t="shared" si="11"/>
        <v>0</v>
      </c>
      <c r="AA74" s="48">
        <f t="shared" si="12"/>
        <v>0</v>
      </c>
      <c r="AC74" s="78" t="str" cm="1">
        <f t="array" ref="AC74">IF(H74="nebodované zameranie","ok",IF(AND(OR($D$4="vyberte oblasť",$D$4="")),"ok",IF(AND($D$4&lt;&gt;"",K74=0),"ok",IF(AND($D$4=$Z$15,OR(H74={"a)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zameranie"})),"ok",IF(AND($D$4=$Z$16,OR(H74={"a)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zameranie"})),"ok",IF(AND($D$4=$Z$17,OR(H74={"a)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zameranie"})),"ok",IF(AND($D$4=$Z$18,OR(H74={"a)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zameranie"})),"ok",IF(AND($D$4=$Z$19,H74=""),"ok",IF(AND($D$4=$Z$20,OR(H74={"a)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74" s="48">
        <f t="shared" si="13"/>
        <v>0</v>
      </c>
      <c r="AE74" s="155"/>
      <c r="AJ74" s="48">
        <f t="shared" si="14"/>
        <v>0</v>
      </c>
      <c r="AK74" s="214" t="str">
        <f t="shared" si="5"/>
        <v/>
      </c>
      <c r="AL74" s="214">
        <f t="shared" si="15"/>
        <v>0</v>
      </c>
      <c r="AM74" s="229">
        <f t="shared" si="16"/>
        <v>0</v>
      </c>
      <c r="AN74" s="48">
        <f t="shared" si="17"/>
        <v>0</v>
      </c>
      <c r="AO74" s="214">
        <f t="shared" si="18"/>
        <v>0</v>
      </c>
      <c r="AP74" s="60">
        <f t="shared" si="19"/>
        <v>0</v>
      </c>
    </row>
    <row r="75" spans="1:42" ht="39.950000000000003" customHeight="1" x14ac:dyDescent="0.2">
      <c r="A75" s="7">
        <v>52</v>
      </c>
      <c r="B75" s="239"/>
      <c r="C75" s="239"/>
      <c r="D75" s="239"/>
      <c r="E75" s="216"/>
      <c r="F75" s="216"/>
      <c r="G75" s="141"/>
      <c r="H75" s="217"/>
      <c r="I75" s="61"/>
      <c r="J75" s="62"/>
      <c r="K75" s="57">
        <f t="shared" si="6"/>
        <v>0</v>
      </c>
      <c r="L75" s="62"/>
      <c r="M75" s="62"/>
      <c r="N75" s="62"/>
      <c r="O75" s="62"/>
      <c r="P75" s="62"/>
      <c r="Q75" s="57">
        <f t="shared" si="23"/>
        <v>0</v>
      </c>
      <c r="R75" s="58" t="str">
        <f t="shared" si="24"/>
        <v/>
      </c>
      <c r="S75" s="230" t="str">
        <f t="shared" si="7"/>
        <v/>
      </c>
      <c r="T75" s="228"/>
      <c r="U75" s="59"/>
      <c r="V75" s="224"/>
      <c r="W75" s="221">
        <f t="shared" si="25"/>
        <v>0</v>
      </c>
      <c r="X75" s="48" t="b">
        <f t="shared" si="9"/>
        <v>0</v>
      </c>
      <c r="Y75" s="48" t="str">
        <f t="shared" si="10"/>
        <v>ok</v>
      </c>
      <c r="Z75" s="48">
        <f t="shared" si="11"/>
        <v>0</v>
      </c>
      <c r="AA75" s="48">
        <f t="shared" si="12"/>
        <v>0</v>
      </c>
      <c r="AC75" s="78" t="str" cm="1">
        <f t="array" ref="AC75">IF(H75="nebodované zameranie","ok",IF(AND(OR($D$4="vyberte oblasť",$D$4="")),"ok",IF(AND($D$4&lt;&gt;"",K75=0),"ok",IF(AND($D$4=$Z$15,OR(H75={"a)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zameranie"})),"ok",IF(AND($D$4=$Z$16,OR(H75={"a)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zameranie"})),"ok",IF(AND($D$4=$Z$17,OR(H75={"a)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zameranie"})),"ok",IF(AND($D$4=$Z$18,OR(H75={"a)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zameranie"})),"ok",IF(AND($D$4=$Z$19,H75=""),"ok",IF(AND($D$4=$Z$20,OR(H75={"a)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75" s="48">
        <f t="shared" si="13"/>
        <v>0</v>
      </c>
      <c r="AE75" s="155"/>
      <c r="AJ75" s="48">
        <f t="shared" si="14"/>
        <v>0</v>
      </c>
      <c r="AK75" s="214" t="str">
        <f t="shared" si="5"/>
        <v/>
      </c>
      <c r="AL75" s="214">
        <f t="shared" si="15"/>
        <v>0</v>
      </c>
      <c r="AM75" s="229">
        <f t="shared" si="16"/>
        <v>0</v>
      </c>
      <c r="AN75" s="48">
        <f t="shared" si="17"/>
        <v>0</v>
      </c>
      <c r="AO75" s="214">
        <f t="shared" si="18"/>
        <v>0</v>
      </c>
      <c r="AP75" s="60">
        <f t="shared" si="19"/>
        <v>0</v>
      </c>
    </row>
    <row r="76" spans="1:42" ht="39.950000000000003" customHeight="1" x14ac:dyDescent="0.2">
      <c r="A76" s="7">
        <v>53</v>
      </c>
      <c r="B76" s="239"/>
      <c r="C76" s="239"/>
      <c r="D76" s="239"/>
      <c r="E76" s="216"/>
      <c r="F76" s="216"/>
      <c r="G76" s="141"/>
      <c r="H76" s="217"/>
      <c r="I76" s="61"/>
      <c r="J76" s="62"/>
      <c r="K76" s="57">
        <f t="shared" si="6"/>
        <v>0</v>
      </c>
      <c r="L76" s="62"/>
      <c r="M76" s="62"/>
      <c r="N76" s="62"/>
      <c r="O76" s="62"/>
      <c r="P76" s="62"/>
      <c r="Q76" s="57">
        <f t="shared" si="23"/>
        <v>0</v>
      </c>
      <c r="R76" s="58" t="str">
        <f t="shared" si="24"/>
        <v/>
      </c>
      <c r="S76" s="230" t="str">
        <f t="shared" si="7"/>
        <v/>
      </c>
      <c r="T76" s="228"/>
      <c r="U76" s="59"/>
      <c r="V76" s="224"/>
      <c r="W76" s="221">
        <f t="shared" si="25"/>
        <v>0</v>
      </c>
      <c r="X76" s="48" t="b">
        <f t="shared" si="9"/>
        <v>0</v>
      </c>
      <c r="Y76" s="48" t="str">
        <f t="shared" si="10"/>
        <v>ok</v>
      </c>
      <c r="Z76" s="48">
        <f t="shared" si="11"/>
        <v>0</v>
      </c>
      <c r="AA76" s="48">
        <f t="shared" si="12"/>
        <v>0</v>
      </c>
      <c r="AC76" s="78" t="str" cm="1">
        <f t="array" ref="AC76">IF(H76="nebodované zameranie","ok",IF(AND(OR($D$4="vyberte oblasť",$D$4="")),"ok",IF(AND($D$4&lt;&gt;"",K76=0),"ok",IF(AND($D$4=$Z$15,OR(H76={"a)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zameranie"})),"ok",IF(AND($D$4=$Z$16,OR(H76={"a)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zameranie"})),"ok",IF(AND($D$4=$Z$17,OR(H76={"a)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zameranie"})),"ok",IF(AND($D$4=$Z$18,OR(H76={"a)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zameranie"})),"ok",IF(AND($D$4=$Z$19,H76=""),"ok",IF(AND($D$4=$Z$20,OR(H76={"a)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76" s="48">
        <f t="shared" si="13"/>
        <v>0</v>
      </c>
      <c r="AE76" s="155"/>
      <c r="AJ76" s="48">
        <f t="shared" si="14"/>
        <v>0</v>
      </c>
      <c r="AK76" s="214" t="str">
        <f t="shared" si="5"/>
        <v/>
      </c>
      <c r="AL76" s="214">
        <f t="shared" si="15"/>
        <v>0</v>
      </c>
      <c r="AM76" s="229">
        <f t="shared" si="16"/>
        <v>0</v>
      </c>
      <c r="AN76" s="48">
        <f t="shared" si="17"/>
        <v>0</v>
      </c>
      <c r="AO76" s="214">
        <f t="shared" si="18"/>
        <v>0</v>
      </c>
      <c r="AP76" s="60">
        <f t="shared" si="19"/>
        <v>0</v>
      </c>
    </row>
    <row r="77" spans="1:42" ht="39.950000000000003" customHeight="1" x14ac:dyDescent="0.2">
      <c r="A77" s="7">
        <v>54</v>
      </c>
      <c r="B77" s="239"/>
      <c r="C77" s="239"/>
      <c r="D77" s="239"/>
      <c r="E77" s="216"/>
      <c r="F77" s="216"/>
      <c r="G77" s="141"/>
      <c r="H77" s="217"/>
      <c r="I77" s="61"/>
      <c r="J77" s="62"/>
      <c r="K77" s="57">
        <f t="shared" si="6"/>
        <v>0</v>
      </c>
      <c r="L77" s="62"/>
      <c r="M77" s="62"/>
      <c r="N77" s="62"/>
      <c r="O77" s="62"/>
      <c r="P77" s="62"/>
      <c r="Q77" s="57">
        <f t="shared" si="23"/>
        <v>0</v>
      </c>
      <c r="R77" s="58" t="str">
        <f t="shared" si="24"/>
        <v/>
      </c>
      <c r="S77" s="230" t="str">
        <f t="shared" si="7"/>
        <v/>
      </c>
      <c r="T77" s="228"/>
      <c r="U77" s="59"/>
      <c r="V77" s="224"/>
      <c r="W77" s="221">
        <f t="shared" si="25"/>
        <v>0</v>
      </c>
      <c r="X77" s="48" t="b">
        <f t="shared" si="9"/>
        <v>0</v>
      </c>
      <c r="Y77" s="48" t="str">
        <f t="shared" si="10"/>
        <v>ok</v>
      </c>
      <c r="Z77" s="48">
        <f t="shared" si="11"/>
        <v>0</v>
      </c>
      <c r="AA77" s="48">
        <f t="shared" si="12"/>
        <v>0</v>
      </c>
      <c r="AC77" s="78" t="str" cm="1">
        <f t="array" ref="AC77">IF(H77="nebodované zameranie","ok",IF(AND(OR($D$4="vyberte oblasť",$D$4="")),"ok",IF(AND($D$4&lt;&gt;"",K77=0),"ok",IF(AND($D$4=$Z$15,OR(H77={"a)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zameranie"})),"ok",IF(AND($D$4=$Z$16,OR(H77={"a)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zameranie"})),"ok",IF(AND($D$4=$Z$17,OR(H77={"a)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zameranie"})),"ok",IF(AND($D$4=$Z$18,OR(H77={"a)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zameranie"})),"ok",IF(AND($D$4=$Z$19,H77=""),"ok",IF(AND($D$4=$Z$20,OR(H77={"a)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77" s="48">
        <f t="shared" si="13"/>
        <v>0</v>
      </c>
      <c r="AE77" s="155"/>
      <c r="AJ77" s="48">
        <f t="shared" si="14"/>
        <v>0</v>
      </c>
      <c r="AK77" s="214" t="str">
        <f t="shared" si="5"/>
        <v/>
      </c>
      <c r="AL77" s="214">
        <f t="shared" si="15"/>
        <v>0</v>
      </c>
      <c r="AM77" s="229">
        <f t="shared" si="16"/>
        <v>0</v>
      </c>
      <c r="AN77" s="48">
        <f t="shared" si="17"/>
        <v>0</v>
      </c>
      <c r="AO77" s="214">
        <f t="shared" si="18"/>
        <v>0</v>
      </c>
      <c r="AP77" s="60">
        <f t="shared" si="19"/>
        <v>0</v>
      </c>
    </row>
    <row r="78" spans="1:42" ht="39.950000000000003" customHeight="1" x14ac:dyDescent="0.2">
      <c r="A78" s="7">
        <v>55</v>
      </c>
      <c r="B78" s="239"/>
      <c r="C78" s="239"/>
      <c r="D78" s="239"/>
      <c r="E78" s="216"/>
      <c r="F78" s="216"/>
      <c r="G78" s="141"/>
      <c r="H78" s="217"/>
      <c r="I78" s="61"/>
      <c r="J78" s="62"/>
      <c r="K78" s="57">
        <f t="shared" si="6"/>
        <v>0</v>
      </c>
      <c r="L78" s="62"/>
      <c r="M78" s="62"/>
      <c r="N78" s="62"/>
      <c r="O78" s="62"/>
      <c r="P78" s="62"/>
      <c r="Q78" s="57">
        <f t="shared" si="23"/>
        <v>0</v>
      </c>
      <c r="R78" s="58" t="str">
        <f t="shared" si="24"/>
        <v/>
      </c>
      <c r="S78" s="230" t="str">
        <f t="shared" si="7"/>
        <v/>
      </c>
      <c r="T78" s="228"/>
      <c r="U78" s="59"/>
      <c r="V78" s="224"/>
      <c r="W78" s="221">
        <f t="shared" si="25"/>
        <v>0</v>
      </c>
      <c r="X78" s="48" t="b">
        <f t="shared" si="9"/>
        <v>0</v>
      </c>
      <c r="Y78" s="48" t="str">
        <f t="shared" si="10"/>
        <v>ok</v>
      </c>
      <c r="Z78" s="48">
        <f t="shared" si="11"/>
        <v>0</v>
      </c>
      <c r="AA78" s="48">
        <f t="shared" si="12"/>
        <v>0</v>
      </c>
      <c r="AC78" s="78" t="str" cm="1">
        <f t="array" ref="AC78">IF(H78="nebodované zameranie","ok",IF(AND(OR($D$4="vyberte oblasť",$D$4="")),"ok",IF(AND($D$4&lt;&gt;"",K78=0),"ok",IF(AND($D$4=$Z$15,OR(H78={"a)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zameranie"})),"ok",IF(AND($D$4=$Z$16,OR(H78={"a)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zameranie"})),"ok",IF(AND($D$4=$Z$17,OR(H78={"a)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zameranie"})),"ok",IF(AND($D$4=$Z$18,OR(H78={"a)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zameranie"})),"ok",IF(AND($D$4=$Z$19,H78=""),"ok",IF(AND($D$4=$Z$20,OR(H78={"a)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78" s="48">
        <f t="shared" si="13"/>
        <v>0</v>
      </c>
      <c r="AE78" s="155"/>
      <c r="AJ78" s="48">
        <f t="shared" si="14"/>
        <v>0</v>
      </c>
      <c r="AK78" s="214" t="str">
        <f t="shared" si="5"/>
        <v/>
      </c>
      <c r="AL78" s="214">
        <f t="shared" si="15"/>
        <v>0</v>
      </c>
      <c r="AM78" s="229">
        <f t="shared" si="16"/>
        <v>0</v>
      </c>
      <c r="AN78" s="48">
        <f t="shared" si="17"/>
        <v>0</v>
      </c>
      <c r="AO78" s="214">
        <f t="shared" si="18"/>
        <v>0</v>
      </c>
      <c r="AP78" s="60">
        <f t="shared" si="19"/>
        <v>0</v>
      </c>
    </row>
    <row r="79" spans="1:42" ht="39.950000000000003" customHeight="1" x14ac:dyDescent="0.2">
      <c r="A79" s="7">
        <v>56</v>
      </c>
      <c r="B79" s="239"/>
      <c r="C79" s="239"/>
      <c r="D79" s="239"/>
      <c r="E79" s="216"/>
      <c r="F79" s="216"/>
      <c r="G79" s="141"/>
      <c r="H79" s="217"/>
      <c r="I79" s="61"/>
      <c r="J79" s="62"/>
      <c r="K79" s="57">
        <f t="shared" si="6"/>
        <v>0</v>
      </c>
      <c r="L79" s="62"/>
      <c r="M79" s="62"/>
      <c r="N79" s="62"/>
      <c r="O79" s="62"/>
      <c r="P79" s="62"/>
      <c r="Q79" s="57">
        <f t="shared" si="23"/>
        <v>0</v>
      </c>
      <c r="R79" s="58" t="str">
        <f t="shared" si="24"/>
        <v/>
      </c>
      <c r="S79" s="230" t="str">
        <f t="shared" si="7"/>
        <v/>
      </c>
      <c r="T79" s="228"/>
      <c r="U79" s="59"/>
      <c r="V79" s="224"/>
      <c r="W79" s="221">
        <f t="shared" si="25"/>
        <v>0</v>
      </c>
      <c r="X79" s="48" t="b">
        <f t="shared" si="9"/>
        <v>0</v>
      </c>
      <c r="Y79" s="48" t="str">
        <f t="shared" si="10"/>
        <v>ok</v>
      </c>
      <c r="Z79" s="48">
        <f t="shared" si="11"/>
        <v>0</v>
      </c>
      <c r="AA79" s="48">
        <f t="shared" si="12"/>
        <v>0</v>
      </c>
      <c r="AC79" s="78" t="str" cm="1">
        <f t="array" ref="AC79">IF(H79="nebodované zameranie","ok",IF(AND(OR($D$4="vyberte oblasť",$D$4="")),"ok",IF(AND($D$4&lt;&gt;"",K79=0),"ok",IF(AND($D$4=$Z$15,OR(H79={"a)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zameranie"})),"ok",IF(AND($D$4=$Z$16,OR(H79={"a)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zameranie"})),"ok",IF(AND($D$4=$Z$17,OR(H79={"a)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zameranie"})),"ok",IF(AND($D$4=$Z$18,OR(H79={"a)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zameranie"})),"ok",IF(AND($D$4=$Z$19,H79=""),"ok",IF(AND($D$4=$Z$20,OR(H79={"a)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79" s="48">
        <f t="shared" si="13"/>
        <v>0</v>
      </c>
      <c r="AE79" s="155"/>
      <c r="AJ79" s="48">
        <f t="shared" si="14"/>
        <v>0</v>
      </c>
      <c r="AK79" s="214" t="str">
        <f t="shared" si="5"/>
        <v/>
      </c>
      <c r="AL79" s="214">
        <f t="shared" si="15"/>
        <v>0</v>
      </c>
      <c r="AM79" s="229">
        <f t="shared" si="16"/>
        <v>0</v>
      </c>
      <c r="AN79" s="48">
        <f t="shared" si="17"/>
        <v>0</v>
      </c>
      <c r="AO79" s="214">
        <f t="shared" si="18"/>
        <v>0</v>
      </c>
      <c r="AP79" s="60">
        <f t="shared" si="19"/>
        <v>0</v>
      </c>
    </row>
    <row r="80" spans="1:42" ht="39.950000000000003" customHeight="1" x14ac:dyDescent="0.2">
      <c r="A80" s="7">
        <v>57</v>
      </c>
      <c r="B80" s="239"/>
      <c r="C80" s="239"/>
      <c r="D80" s="239"/>
      <c r="E80" s="216"/>
      <c r="F80" s="216"/>
      <c r="G80" s="141"/>
      <c r="H80" s="217"/>
      <c r="I80" s="61"/>
      <c r="J80" s="62"/>
      <c r="K80" s="57">
        <f t="shared" si="6"/>
        <v>0</v>
      </c>
      <c r="L80" s="62"/>
      <c r="M80" s="62"/>
      <c r="N80" s="62"/>
      <c r="O80" s="62"/>
      <c r="P80" s="62"/>
      <c r="Q80" s="57">
        <f t="shared" si="23"/>
        <v>0</v>
      </c>
      <c r="R80" s="58" t="str">
        <f t="shared" si="24"/>
        <v/>
      </c>
      <c r="S80" s="230" t="str">
        <f t="shared" si="7"/>
        <v/>
      </c>
      <c r="T80" s="228"/>
      <c r="U80" s="59"/>
      <c r="V80" s="224"/>
      <c r="W80" s="221">
        <f t="shared" si="25"/>
        <v>0</v>
      </c>
      <c r="X80" s="48" t="b">
        <f t="shared" si="9"/>
        <v>0</v>
      </c>
      <c r="Y80" s="48" t="str">
        <f t="shared" si="10"/>
        <v>ok</v>
      </c>
      <c r="Z80" s="48">
        <f t="shared" si="11"/>
        <v>0</v>
      </c>
      <c r="AA80" s="48">
        <f t="shared" si="12"/>
        <v>0</v>
      </c>
      <c r="AC80" s="78" t="str" cm="1">
        <f t="array" ref="AC80">IF(H80="nebodované zameranie","ok",IF(AND(OR($D$4="vyberte oblasť",$D$4="")),"ok",IF(AND($D$4&lt;&gt;"",K80=0),"ok",IF(AND($D$4=$Z$15,OR(H80={"a)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zameranie"})),"ok",IF(AND($D$4=$Z$16,OR(H80={"a)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zameranie"})),"ok",IF(AND($D$4=$Z$17,OR(H80={"a)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zameranie"})),"ok",IF(AND($D$4=$Z$18,OR(H80={"a)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zameranie"})),"ok",IF(AND($D$4=$Z$19,H80=""),"ok",IF(AND($D$4=$Z$20,OR(H80={"a)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80" s="48">
        <f t="shared" si="13"/>
        <v>0</v>
      </c>
      <c r="AE80" s="155"/>
      <c r="AJ80" s="48">
        <f t="shared" si="14"/>
        <v>0</v>
      </c>
      <c r="AK80" s="214" t="str">
        <f t="shared" si="5"/>
        <v/>
      </c>
      <c r="AL80" s="214">
        <f t="shared" si="15"/>
        <v>0</v>
      </c>
      <c r="AM80" s="229">
        <f t="shared" si="16"/>
        <v>0</v>
      </c>
      <c r="AN80" s="48">
        <f t="shared" si="17"/>
        <v>0</v>
      </c>
      <c r="AO80" s="214">
        <f t="shared" si="18"/>
        <v>0</v>
      </c>
      <c r="AP80" s="60">
        <f t="shared" si="19"/>
        <v>0</v>
      </c>
    </row>
    <row r="81" spans="1:42" ht="39.950000000000003" customHeight="1" x14ac:dyDescent="0.2">
      <c r="A81" s="7">
        <v>58</v>
      </c>
      <c r="B81" s="239"/>
      <c r="C81" s="239"/>
      <c r="D81" s="239"/>
      <c r="E81" s="216"/>
      <c r="F81" s="216"/>
      <c r="G81" s="141"/>
      <c r="H81" s="217"/>
      <c r="I81" s="61"/>
      <c r="J81" s="62"/>
      <c r="K81" s="57">
        <f t="shared" si="6"/>
        <v>0</v>
      </c>
      <c r="L81" s="62"/>
      <c r="M81" s="62"/>
      <c r="N81" s="62"/>
      <c r="O81" s="62"/>
      <c r="P81" s="62"/>
      <c r="Q81" s="57">
        <f t="shared" si="23"/>
        <v>0</v>
      </c>
      <c r="R81" s="58" t="str">
        <f t="shared" si="24"/>
        <v/>
      </c>
      <c r="S81" s="230" t="str">
        <f t="shared" si="7"/>
        <v/>
      </c>
      <c r="T81" s="228"/>
      <c r="U81" s="59"/>
      <c r="V81" s="224"/>
      <c r="W81" s="221">
        <f t="shared" si="25"/>
        <v>0</v>
      </c>
      <c r="X81" s="48" t="b">
        <f t="shared" si="9"/>
        <v>0</v>
      </c>
      <c r="Y81" s="48" t="str">
        <f t="shared" si="10"/>
        <v>ok</v>
      </c>
      <c r="Z81" s="48">
        <f t="shared" si="11"/>
        <v>0</v>
      </c>
      <c r="AA81" s="48">
        <f t="shared" si="12"/>
        <v>0</v>
      </c>
      <c r="AC81" s="78" t="str" cm="1">
        <f t="array" ref="AC81">IF(H81="nebodované zameranie","ok",IF(AND(OR($D$4="vyberte oblasť",$D$4="")),"ok",IF(AND($D$4&lt;&gt;"",K81=0),"ok",IF(AND($D$4=$Z$15,OR(H81={"a)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zameranie"})),"ok",IF(AND($D$4=$Z$16,OR(H81={"a)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zameranie"})),"ok",IF(AND($D$4=$Z$17,OR(H81={"a)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zameranie"})),"ok",IF(AND($D$4=$Z$18,OR(H81={"a)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zameranie"})),"ok",IF(AND($D$4=$Z$19,H81=""),"ok",IF(AND($D$4=$Z$20,OR(H81={"a)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81" s="48">
        <f t="shared" si="13"/>
        <v>0</v>
      </c>
      <c r="AE81" s="155"/>
      <c r="AJ81" s="48">
        <f t="shared" si="14"/>
        <v>0</v>
      </c>
      <c r="AK81" s="214" t="str">
        <f t="shared" si="5"/>
        <v/>
      </c>
      <c r="AL81" s="214">
        <f t="shared" si="15"/>
        <v>0</v>
      </c>
      <c r="AM81" s="229">
        <f t="shared" si="16"/>
        <v>0</v>
      </c>
      <c r="AN81" s="48">
        <f t="shared" si="17"/>
        <v>0</v>
      </c>
      <c r="AO81" s="214">
        <f t="shared" si="18"/>
        <v>0</v>
      </c>
      <c r="AP81" s="60">
        <f t="shared" si="19"/>
        <v>0</v>
      </c>
    </row>
    <row r="82" spans="1:42" ht="39.950000000000003" customHeight="1" x14ac:dyDescent="0.2">
      <c r="A82" s="7">
        <v>59</v>
      </c>
      <c r="B82" s="239"/>
      <c r="C82" s="239"/>
      <c r="D82" s="239"/>
      <c r="E82" s="216"/>
      <c r="F82" s="216"/>
      <c r="G82" s="141"/>
      <c r="H82" s="217"/>
      <c r="I82" s="61"/>
      <c r="J82" s="62"/>
      <c r="K82" s="57">
        <f t="shared" si="6"/>
        <v>0</v>
      </c>
      <c r="L82" s="62"/>
      <c r="M82" s="62"/>
      <c r="N82" s="62"/>
      <c r="O82" s="62"/>
      <c r="P82" s="62"/>
      <c r="Q82" s="57">
        <f t="shared" si="23"/>
        <v>0</v>
      </c>
      <c r="R82" s="58" t="str">
        <f t="shared" si="24"/>
        <v/>
      </c>
      <c r="S82" s="230" t="str">
        <f t="shared" si="7"/>
        <v/>
      </c>
      <c r="T82" s="228"/>
      <c r="U82" s="59"/>
      <c r="V82" s="224"/>
      <c r="W82" s="221">
        <f t="shared" si="25"/>
        <v>0</v>
      </c>
      <c r="X82" s="48" t="b">
        <f t="shared" si="9"/>
        <v>0</v>
      </c>
      <c r="Y82" s="48" t="str">
        <f t="shared" si="10"/>
        <v>ok</v>
      </c>
      <c r="Z82" s="48">
        <f t="shared" si="11"/>
        <v>0</v>
      </c>
      <c r="AA82" s="48">
        <f t="shared" si="12"/>
        <v>0</v>
      </c>
      <c r="AC82" s="78" t="str" cm="1">
        <f t="array" ref="AC82">IF(H82="nebodované zameranie","ok",IF(AND(OR($D$4="vyberte oblasť",$D$4="")),"ok",IF(AND($D$4&lt;&gt;"",K82=0),"ok",IF(AND($D$4=$Z$15,OR(H82={"a)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zameranie"})),"ok",IF(AND($D$4=$Z$16,OR(H82={"a)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zameranie"})),"ok",IF(AND($D$4=$Z$17,OR(H82={"a)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zameranie"})),"ok",IF(AND($D$4=$Z$18,OR(H82={"a)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zameranie"})),"ok",IF(AND($D$4=$Z$19,H82=""),"ok",IF(AND($D$4=$Z$20,OR(H82={"a)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82" s="48">
        <f t="shared" si="13"/>
        <v>0</v>
      </c>
      <c r="AE82" s="155"/>
      <c r="AJ82" s="48">
        <f t="shared" si="14"/>
        <v>0</v>
      </c>
      <c r="AK82" s="214" t="str">
        <f t="shared" si="5"/>
        <v/>
      </c>
      <c r="AL82" s="214">
        <f t="shared" si="15"/>
        <v>0</v>
      </c>
      <c r="AM82" s="229">
        <f t="shared" si="16"/>
        <v>0</v>
      </c>
      <c r="AN82" s="48">
        <f t="shared" si="17"/>
        <v>0</v>
      </c>
      <c r="AO82" s="214">
        <f t="shared" si="18"/>
        <v>0</v>
      </c>
      <c r="AP82" s="60">
        <f t="shared" si="19"/>
        <v>0</v>
      </c>
    </row>
    <row r="83" spans="1:42" ht="39.950000000000003" customHeight="1" x14ac:dyDescent="0.2">
      <c r="A83" s="7">
        <v>60</v>
      </c>
      <c r="B83" s="239"/>
      <c r="C83" s="239"/>
      <c r="D83" s="239"/>
      <c r="E83" s="216"/>
      <c r="F83" s="216"/>
      <c r="G83" s="141"/>
      <c r="H83" s="217"/>
      <c r="I83" s="61"/>
      <c r="J83" s="62"/>
      <c r="K83" s="57">
        <f t="shared" si="6"/>
        <v>0</v>
      </c>
      <c r="L83" s="62"/>
      <c r="M83" s="62"/>
      <c r="N83" s="62"/>
      <c r="O83" s="62"/>
      <c r="P83" s="62"/>
      <c r="Q83" s="57">
        <f t="shared" si="23"/>
        <v>0</v>
      </c>
      <c r="R83" s="58" t="str">
        <f t="shared" si="24"/>
        <v/>
      </c>
      <c r="S83" s="230" t="str">
        <f t="shared" si="7"/>
        <v/>
      </c>
      <c r="T83" s="228"/>
      <c r="U83" s="59"/>
      <c r="V83" s="224"/>
      <c r="W83" s="221">
        <f t="shared" si="25"/>
        <v>0</v>
      </c>
      <c r="X83" s="48" t="b">
        <f t="shared" si="9"/>
        <v>0</v>
      </c>
      <c r="Y83" s="48" t="str">
        <f t="shared" si="10"/>
        <v>ok</v>
      </c>
      <c r="Z83" s="48">
        <f t="shared" si="11"/>
        <v>0</v>
      </c>
      <c r="AA83" s="48">
        <f t="shared" si="12"/>
        <v>0</v>
      </c>
      <c r="AC83" s="78" t="str" cm="1">
        <f t="array" ref="AC83">IF(H83="nebodované zameranie","ok",IF(AND(OR($D$4="vyberte oblasť",$D$4="")),"ok",IF(AND($D$4&lt;&gt;"",K83=0),"ok",IF(AND($D$4=$Z$15,OR(H83={"a)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zameranie"})),"ok",IF(AND($D$4=$Z$16,OR(H83={"a)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zameranie"})),"ok",IF(AND($D$4=$Z$17,OR(H83={"a)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zameranie"})),"ok",IF(AND($D$4=$Z$18,OR(H83={"a)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zameranie"})),"ok",IF(AND($D$4=$Z$19,H83=""),"ok",IF(AND($D$4=$Z$20,OR(H83={"a)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83" s="48">
        <f t="shared" si="13"/>
        <v>0</v>
      </c>
      <c r="AE83" s="155"/>
      <c r="AJ83" s="48">
        <f t="shared" si="14"/>
        <v>0</v>
      </c>
      <c r="AK83" s="214" t="str">
        <f t="shared" si="5"/>
        <v/>
      </c>
      <c r="AL83" s="214">
        <f t="shared" si="15"/>
        <v>0</v>
      </c>
      <c r="AM83" s="229">
        <f t="shared" si="16"/>
        <v>0</v>
      </c>
      <c r="AN83" s="48">
        <f t="shared" si="17"/>
        <v>0</v>
      </c>
      <c r="AO83" s="214">
        <f t="shared" si="18"/>
        <v>0</v>
      </c>
      <c r="AP83" s="60">
        <f t="shared" si="19"/>
        <v>0</v>
      </c>
    </row>
    <row r="84" spans="1:42" ht="39.950000000000003" customHeight="1" x14ac:dyDescent="0.2">
      <c r="A84" s="7">
        <v>61</v>
      </c>
      <c r="B84" s="239"/>
      <c r="C84" s="239"/>
      <c r="D84" s="239"/>
      <c r="E84" s="216"/>
      <c r="F84" s="216"/>
      <c r="G84" s="141"/>
      <c r="H84" s="217"/>
      <c r="I84" s="61"/>
      <c r="J84" s="62"/>
      <c r="K84" s="57">
        <f t="shared" si="6"/>
        <v>0</v>
      </c>
      <c r="L84" s="62"/>
      <c r="M84" s="62"/>
      <c r="N84" s="62"/>
      <c r="O84" s="62"/>
      <c r="P84" s="62"/>
      <c r="Q84" s="57">
        <f t="shared" si="23"/>
        <v>0</v>
      </c>
      <c r="R84" s="58" t="str">
        <f t="shared" si="24"/>
        <v/>
      </c>
      <c r="S84" s="230" t="str">
        <f t="shared" si="7"/>
        <v/>
      </c>
      <c r="T84" s="228"/>
      <c r="U84" s="59"/>
      <c r="V84" s="224"/>
      <c r="W84" s="221">
        <f t="shared" si="25"/>
        <v>0</v>
      </c>
      <c r="X84" s="48" t="b">
        <f t="shared" si="9"/>
        <v>0</v>
      </c>
      <c r="Y84" s="48" t="str">
        <f t="shared" si="10"/>
        <v>ok</v>
      </c>
      <c r="Z84" s="48">
        <f t="shared" si="11"/>
        <v>0</v>
      </c>
      <c r="AA84" s="48">
        <f t="shared" si="12"/>
        <v>0</v>
      </c>
      <c r="AC84" s="78" t="str" cm="1">
        <f t="array" ref="AC84">IF(H84="nebodované zameranie","ok",IF(AND(OR($D$4="vyberte oblasť",$D$4="")),"ok",IF(AND($D$4&lt;&gt;"",K84=0),"ok",IF(AND($D$4=$Z$15,OR(H84={"a)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zameranie"})),"ok",IF(AND($D$4=$Z$16,OR(H84={"a)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zameranie"})),"ok",IF(AND($D$4=$Z$17,OR(H84={"a)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zameranie"})),"ok",IF(AND($D$4=$Z$18,OR(H84={"a)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zameranie"})),"ok",IF(AND($D$4=$Z$19,H84=""),"ok",IF(AND($D$4=$Z$20,OR(H84={"a)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84" s="48">
        <f t="shared" si="13"/>
        <v>0</v>
      </c>
      <c r="AE84" s="155"/>
      <c r="AJ84" s="48">
        <f t="shared" si="14"/>
        <v>0</v>
      </c>
      <c r="AK84" s="214" t="str">
        <f t="shared" si="5"/>
        <v/>
      </c>
      <c r="AL84" s="214">
        <f t="shared" si="15"/>
        <v>0</v>
      </c>
      <c r="AM84" s="229">
        <f t="shared" si="16"/>
        <v>0</v>
      </c>
      <c r="AN84" s="48">
        <f t="shared" si="17"/>
        <v>0</v>
      </c>
      <c r="AO84" s="214">
        <f t="shared" si="18"/>
        <v>0</v>
      </c>
      <c r="AP84" s="60">
        <f t="shared" si="19"/>
        <v>0</v>
      </c>
    </row>
    <row r="85" spans="1:42" ht="39.950000000000003" customHeight="1" x14ac:dyDescent="0.2">
      <c r="A85" s="7">
        <v>62</v>
      </c>
      <c r="B85" s="239"/>
      <c r="C85" s="239"/>
      <c r="D85" s="239"/>
      <c r="E85" s="216"/>
      <c r="F85" s="216"/>
      <c r="G85" s="141"/>
      <c r="H85" s="217"/>
      <c r="I85" s="61"/>
      <c r="J85" s="62"/>
      <c r="K85" s="57">
        <f t="shared" si="6"/>
        <v>0</v>
      </c>
      <c r="L85" s="62"/>
      <c r="M85" s="62"/>
      <c r="N85" s="62"/>
      <c r="O85" s="62"/>
      <c r="P85" s="62"/>
      <c r="Q85" s="57">
        <f t="shared" si="23"/>
        <v>0</v>
      </c>
      <c r="R85" s="58" t="str">
        <f t="shared" si="24"/>
        <v/>
      </c>
      <c r="S85" s="230" t="str">
        <f t="shared" si="7"/>
        <v/>
      </c>
      <c r="T85" s="228"/>
      <c r="U85" s="59"/>
      <c r="V85" s="224"/>
      <c r="W85" s="221">
        <f t="shared" si="25"/>
        <v>0</v>
      </c>
      <c r="X85" s="48" t="b">
        <f t="shared" si="9"/>
        <v>0</v>
      </c>
      <c r="Y85" s="48" t="str">
        <f t="shared" si="10"/>
        <v>ok</v>
      </c>
      <c r="Z85" s="48">
        <f t="shared" si="11"/>
        <v>0</v>
      </c>
      <c r="AA85" s="48">
        <f t="shared" si="12"/>
        <v>0</v>
      </c>
      <c r="AC85" s="78" t="str" cm="1">
        <f t="array" ref="AC85">IF(H85="nebodované zameranie","ok",IF(AND(OR($D$4="vyberte oblasť",$D$4="")),"ok",IF(AND($D$4&lt;&gt;"",K85=0),"ok",IF(AND($D$4=$Z$15,OR(H85={"a)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zameranie"})),"ok",IF(AND($D$4=$Z$16,OR(H85={"a)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zameranie"})),"ok",IF(AND($D$4=$Z$17,OR(H85={"a)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zameranie"})),"ok",IF(AND($D$4=$Z$18,OR(H85={"a)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zameranie"})),"ok",IF(AND($D$4=$Z$19,H85=""),"ok",IF(AND($D$4=$Z$20,OR(H85={"a)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85" s="48">
        <f t="shared" si="13"/>
        <v>0</v>
      </c>
      <c r="AE85" s="155"/>
      <c r="AJ85" s="48">
        <f t="shared" si="14"/>
        <v>0</v>
      </c>
      <c r="AK85" s="214" t="str">
        <f t="shared" si="5"/>
        <v/>
      </c>
      <c r="AL85" s="214">
        <f t="shared" si="15"/>
        <v>0</v>
      </c>
      <c r="AM85" s="229">
        <f t="shared" si="16"/>
        <v>0</v>
      </c>
      <c r="AN85" s="48">
        <f t="shared" si="17"/>
        <v>0</v>
      </c>
      <c r="AO85" s="214">
        <f t="shared" si="18"/>
        <v>0</v>
      </c>
      <c r="AP85" s="60">
        <f t="shared" si="19"/>
        <v>0</v>
      </c>
    </row>
    <row r="86" spans="1:42" ht="39.950000000000003" customHeight="1" x14ac:dyDescent="0.2">
      <c r="A86" s="7">
        <v>63</v>
      </c>
      <c r="B86" s="239"/>
      <c r="C86" s="239"/>
      <c r="D86" s="239"/>
      <c r="E86" s="216"/>
      <c r="F86" s="216"/>
      <c r="G86" s="141"/>
      <c r="H86" s="217"/>
      <c r="I86" s="61"/>
      <c r="J86" s="62"/>
      <c r="K86" s="57">
        <f t="shared" si="6"/>
        <v>0</v>
      </c>
      <c r="L86" s="62"/>
      <c r="M86" s="62"/>
      <c r="N86" s="62"/>
      <c r="O86" s="62"/>
      <c r="P86" s="62"/>
      <c r="Q86" s="57">
        <f t="shared" si="23"/>
        <v>0</v>
      </c>
      <c r="R86" s="58" t="str">
        <f t="shared" si="24"/>
        <v/>
      </c>
      <c r="S86" s="230" t="str">
        <f t="shared" si="7"/>
        <v/>
      </c>
      <c r="T86" s="228"/>
      <c r="U86" s="59"/>
      <c r="V86" s="224"/>
      <c r="W86" s="221">
        <f t="shared" si="25"/>
        <v>0</v>
      </c>
      <c r="X86" s="48" t="b">
        <f t="shared" si="9"/>
        <v>0</v>
      </c>
      <c r="Y86" s="48" t="str">
        <f t="shared" si="10"/>
        <v>ok</v>
      </c>
      <c r="Z86" s="48">
        <f t="shared" si="11"/>
        <v>0</v>
      </c>
      <c r="AA86" s="48">
        <f t="shared" si="12"/>
        <v>0</v>
      </c>
      <c r="AC86" s="78" t="str" cm="1">
        <f t="array" ref="AC86">IF(H86="nebodované zameranie","ok",IF(AND(OR($D$4="vyberte oblasť",$D$4="")),"ok",IF(AND($D$4&lt;&gt;"",K86=0),"ok",IF(AND($D$4=$Z$15,OR(H86={"a)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zameranie"})),"ok",IF(AND($D$4=$Z$16,OR(H86={"a)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zameranie"})),"ok",IF(AND($D$4=$Z$17,OR(H86={"a)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zameranie"})),"ok",IF(AND($D$4=$Z$18,OR(H86={"a)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zameranie"})),"ok",IF(AND($D$4=$Z$19,H86=""),"ok",IF(AND($D$4=$Z$20,OR(H86={"a)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86" s="48">
        <f t="shared" si="13"/>
        <v>0</v>
      </c>
      <c r="AE86" s="155"/>
      <c r="AJ86" s="48">
        <f t="shared" si="14"/>
        <v>0</v>
      </c>
      <c r="AK86" s="214" t="str">
        <f t="shared" si="5"/>
        <v/>
      </c>
      <c r="AL86" s="214">
        <f t="shared" si="15"/>
        <v>0</v>
      </c>
      <c r="AM86" s="229">
        <f t="shared" si="16"/>
        <v>0</v>
      </c>
      <c r="AN86" s="48">
        <f t="shared" si="17"/>
        <v>0</v>
      </c>
      <c r="AO86" s="214">
        <f t="shared" si="18"/>
        <v>0</v>
      </c>
      <c r="AP86" s="60">
        <f t="shared" si="19"/>
        <v>0</v>
      </c>
    </row>
    <row r="87" spans="1:42" ht="39.950000000000003" customHeight="1" x14ac:dyDescent="0.2">
      <c r="A87" s="7">
        <v>64</v>
      </c>
      <c r="B87" s="239"/>
      <c r="C87" s="239"/>
      <c r="D87" s="239"/>
      <c r="E87" s="216"/>
      <c r="F87" s="216"/>
      <c r="G87" s="141"/>
      <c r="H87" s="217"/>
      <c r="I87" s="61"/>
      <c r="J87" s="62"/>
      <c r="K87" s="57">
        <f t="shared" si="6"/>
        <v>0</v>
      </c>
      <c r="L87" s="62"/>
      <c r="M87" s="62"/>
      <c r="N87" s="62"/>
      <c r="O87" s="62"/>
      <c r="P87" s="62"/>
      <c r="Q87" s="57">
        <f t="shared" si="23"/>
        <v>0</v>
      </c>
      <c r="R87" s="58" t="str">
        <f t="shared" si="24"/>
        <v/>
      </c>
      <c r="S87" s="230" t="str">
        <f t="shared" si="7"/>
        <v/>
      </c>
      <c r="T87" s="228"/>
      <c r="U87" s="59"/>
      <c r="V87" s="224"/>
      <c r="W87" s="221">
        <f t="shared" si="25"/>
        <v>0</v>
      </c>
      <c r="X87" s="48" t="b">
        <f t="shared" si="9"/>
        <v>0</v>
      </c>
      <c r="Y87" s="48" t="str">
        <f t="shared" si="10"/>
        <v>ok</v>
      </c>
      <c r="Z87" s="48">
        <f t="shared" si="11"/>
        <v>0</v>
      </c>
      <c r="AA87" s="48">
        <f t="shared" si="12"/>
        <v>0</v>
      </c>
      <c r="AC87" s="78" t="str" cm="1">
        <f t="array" ref="AC87">IF(H87="nebodované zameranie","ok",IF(AND(OR($D$4="vyberte oblasť",$D$4="")),"ok",IF(AND($D$4&lt;&gt;"",K87=0),"ok",IF(AND($D$4=$Z$15,OR(H87={"a)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zameranie"})),"ok",IF(AND($D$4=$Z$16,OR(H87={"a)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zameranie"})),"ok",IF(AND($D$4=$Z$17,OR(H87={"a)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zameranie"})),"ok",IF(AND($D$4=$Z$18,OR(H87={"a)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zameranie"})),"ok",IF(AND($D$4=$Z$19,H87=""),"ok",IF(AND($D$4=$Z$20,OR(H87={"a)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87" s="48">
        <f t="shared" si="13"/>
        <v>0</v>
      </c>
      <c r="AE87" s="155"/>
      <c r="AJ87" s="48">
        <f t="shared" si="14"/>
        <v>0</v>
      </c>
      <c r="AK87" s="214" t="str">
        <f t="shared" si="5"/>
        <v/>
      </c>
      <c r="AL87" s="214">
        <f t="shared" si="15"/>
        <v>0</v>
      </c>
      <c r="AM87" s="229">
        <f t="shared" si="16"/>
        <v>0</v>
      </c>
      <c r="AN87" s="48">
        <f t="shared" si="17"/>
        <v>0</v>
      </c>
      <c r="AO87" s="214">
        <f t="shared" si="18"/>
        <v>0</v>
      </c>
      <c r="AP87" s="60">
        <f t="shared" si="19"/>
        <v>0</v>
      </c>
    </row>
    <row r="88" spans="1:42" ht="39.950000000000003" customHeight="1" x14ac:dyDescent="0.2">
      <c r="A88" s="7">
        <v>65</v>
      </c>
      <c r="B88" s="239"/>
      <c r="C88" s="239"/>
      <c r="D88" s="239"/>
      <c r="E88" s="216"/>
      <c r="F88" s="216"/>
      <c r="G88" s="141"/>
      <c r="H88" s="217"/>
      <c r="I88" s="61"/>
      <c r="J88" s="62"/>
      <c r="K88" s="57">
        <f t="shared" ref="K88:K226" si="27">ROUNDDOWN(I88*J88,2)</f>
        <v>0</v>
      </c>
      <c r="L88" s="62"/>
      <c r="M88" s="62"/>
      <c r="N88" s="62"/>
      <c r="O88" s="62"/>
      <c r="P88" s="62"/>
      <c r="Q88" s="57">
        <f t="shared" ref="Q88:Q119" si="28">SUM(L88:P88)</f>
        <v>0</v>
      </c>
      <c r="R88" s="58" t="str">
        <f t="shared" ref="R88:R119" si="29">IF(ROUNDDOWN(I88*J88,2)-ROUNDDOWN(SUM(L88:P88),2)=0,"","zlý súčet")</f>
        <v/>
      </c>
      <c r="S88" s="230" t="str">
        <f t="shared" si="7"/>
        <v/>
      </c>
      <c r="T88" s="228"/>
      <c r="U88" s="59"/>
      <c r="V88" s="224"/>
      <c r="W88" s="221">
        <f t="shared" ref="W88:W119" si="30">Q88-V88</f>
        <v>0</v>
      </c>
      <c r="X88" s="48" t="b">
        <f t="shared" si="9"/>
        <v>0</v>
      </c>
      <c r="Y88" s="48" t="str">
        <f t="shared" si="10"/>
        <v>ok</v>
      </c>
      <c r="Z88" s="48">
        <f t="shared" si="11"/>
        <v>0</v>
      </c>
      <c r="AA88" s="48">
        <f t="shared" si="12"/>
        <v>0</v>
      </c>
      <c r="AC88" s="78" t="str" cm="1">
        <f t="array" ref="AC88">IF(H88="nebodované zameranie","ok",IF(AND(OR($D$4="vyberte oblasť",$D$4="")),"ok",IF(AND($D$4&lt;&gt;"",K88=0),"ok",IF(AND($D$4=$Z$15,OR(H88={"a)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zameranie"})),"ok",IF(AND($D$4=$Z$16,OR(H88={"a)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zameranie"})),"ok",IF(AND($D$4=$Z$17,OR(H88={"a)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zameranie"})),"ok",IF(AND($D$4=$Z$18,OR(H88={"a)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zameranie"})),"ok",IF(AND($D$4=$Z$19,H88=""),"ok",IF(AND($D$4=$Z$20,OR(H88={"a)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88" s="48">
        <f t="shared" si="13"/>
        <v>0</v>
      </c>
      <c r="AE88" s="155"/>
      <c r="AJ88" s="48">
        <f t="shared" si="14"/>
        <v>0</v>
      </c>
      <c r="AK88" s="214" t="str">
        <f t="shared" si="5"/>
        <v/>
      </c>
      <c r="AL88" s="214">
        <f t="shared" si="15"/>
        <v>0</v>
      </c>
      <c r="AM88" s="229">
        <f t="shared" si="16"/>
        <v>0</v>
      </c>
      <c r="AN88" s="48">
        <f t="shared" si="17"/>
        <v>0</v>
      </c>
      <c r="AO88" s="214">
        <f t="shared" si="18"/>
        <v>0</v>
      </c>
      <c r="AP88" s="60">
        <f t="shared" si="19"/>
        <v>0</v>
      </c>
    </row>
    <row r="89" spans="1:42" ht="39.950000000000003" customHeight="1" x14ac:dyDescent="0.2">
      <c r="A89" s="7">
        <v>66</v>
      </c>
      <c r="B89" s="239"/>
      <c r="C89" s="239"/>
      <c r="D89" s="239"/>
      <c r="E89" s="216"/>
      <c r="F89" s="216"/>
      <c r="G89" s="141"/>
      <c r="H89" s="217"/>
      <c r="I89" s="61"/>
      <c r="J89" s="62"/>
      <c r="K89" s="57">
        <f t="shared" si="27"/>
        <v>0</v>
      </c>
      <c r="L89" s="62"/>
      <c r="M89" s="62"/>
      <c r="N89" s="62"/>
      <c r="O89" s="62"/>
      <c r="P89" s="62"/>
      <c r="Q89" s="57">
        <f t="shared" si="28"/>
        <v>0</v>
      </c>
      <c r="R89" s="58" t="str">
        <f t="shared" si="29"/>
        <v/>
      </c>
      <c r="S89" s="230" t="str">
        <f t="shared" ref="S89:S152" si="31">IF(K89&lt;=0,"",IF(OR($K$8="",$K$9="",$K$10="",$K$4="",$K$8="vyberte",$K$9="vyberte",$K$10="vyberte",$K$4="vyberte"),"",IF(AND($K$4="áno",F89="nie",$Z$7=0),0.75,IF(AND($K$4="áno",$D$4=$Z$19,E89=$AB$11,AL89&gt;=1),0.7,IF(AND($K$4="áno",$D$4=$Z$19,E89=$AB$12,AL89=1),0.6,IF(AND($K$4="áno",$D$4=$Z$19,E89=$AB$12,AL89&gt;=2),0.7,IF(AND($K$4="áno",F89="áno"),0.55,IF(AND($K$4="nie",E89=$AB$12,AL89&gt;=2),0.7,IF(AND($K$4="nie",E89=$AB$12,AL89=1),0.6,IF(AND($K$4="nie",E89=$AB$12,AL89=0),0.4,IF(AND($K$4="nie",AL89&gt;=1,E89=$AB$11),0.7,IF(AND($K$4="nie",AL89&lt;1,E89=$AB$11),0.5,"nie je vyplnené"))))))))))))</f>
        <v/>
      </c>
      <c r="T89" s="228"/>
      <c r="U89" s="59"/>
      <c r="V89" s="224"/>
      <c r="W89" s="221">
        <f t="shared" si="30"/>
        <v>0</v>
      </c>
      <c r="X89" s="48" t="b">
        <f t="shared" ref="X89:X152" si="32">IF($D$4=$Z$15,"ŠRV",IF($D$4=$Z$16,"ŠRV_M",IF($D$4=$Z$17,"ŽV",IF($D$4=$Z$18,"ŽV_M",IF($D$4=$Z$19,"sklady",IF($D$4=$Z$20,"high_tech"))))))</f>
        <v>0</v>
      </c>
      <c r="Y89" s="48" t="str">
        <f t="shared" ref="Y89:Y152" si="33">IF(AND(K89&gt;0,$D$4=$Z$19,OR(B89="",E89="",H89="")),"ok",IF(AND(K89&gt;0,$D$4=$Z$19,OR(B89="",E89="",H89&lt;&gt;"",F89="")),"chyba",IF(AND(K89&gt;0,OR(B89="",E89="",H89="",F89="")),"chyba",IF(AND(K89&gt;0,$K$9="áno",G89=""),"chyba","ok"))))</f>
        <v>ok</v>
      </c>
      <c r="Z89" s="48">
        <f t="shared" ref="Z89:Z226" si="34">IF(Y89="chyba",1,0)</f>
        <v>0</v>
      </c>
      <c r="AA89" s="48">
        <f t="shared" ref="AA89:AA226" si="35">IF(R89="zlý súčet",1,0)</f>
        <v>0</v>
      </c>
      <c r="AC89" s="78" t="str" cm="1">
        <f t="array" ref="AC89">IF(H89="nebodované zameranie","ok",IF(AND(OR($D$4="vyberte oblasť",$D$4="")),"ok",IF(AND($D$4&lt;&gt;"",K89=0),"ok",IF(AND($D$4=$Z$15,OR(H89={"a)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zameranie"})),"ok",IF(AND($D$4=$Z$16,OR(H89={"a)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zameranie"})),"ok",IF(AND($D$4=$Z$17,OR(H89={"a)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zameranie"})),"ok",IF(AND($D$4=$Z$18,OR(H89={"a)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zameranie"})),"ok",IF(AND($D$4=$Z$19,H89=""),"ok",IF(AND($D$4=$Z$20,OR(H89={"a)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89" s="48">
        <f t="shared" ref="AD89:AD152" si="36">IF(AC89="chyba",1,0)</f>
        <v>0</v>
      </c>
      <c r="AE89" s="155"/>
      <c r="AJ89" s="48">
        <f t="shared" ref="AJ89:AJ152" si="37">IF(AND($K$9="nie",OR(G89="áno",G89="nie")),1,IF(AND(K74="vyberte",OR(G89="áno",G89="nie")),1,0))</f>
        <v>0</v>
      </c>
      <c r="AK89" s="214" t="str">
        <f t="shared" ref="AK89:AK152" si="38">IF($K$9="áno","eko","")</f>
        <v/>
      </c>
      <c r="AL89" s="214">
        <f t="shared" ref="AL89:AL152" si="39">IF(G89="áno",1+$AL$19,$AL$19)</f>
        <v>0</v>
      </c>
      <c r="AM89" s="229">
        <f t="shared" ref="AM89:AM152" si="40">IFERROR(T89/Q89,0)</f>
        <v>0</v>
      </c>
      <c r="AN89" s="48">
        <f t="shared" ref="AN89:AN152" si="41">IF(AM89&gt;S89,1,0)</f>
        <v>0</v>
      </c>
      <c r="AO89" s="214">
        <f t="shared" ref="AO89:AO152" si="42">IF(AND(K89&gt;0,T89=""),1,0)</f>
        <v>0</v>
      </c>
      <c r="AP89" s="60">
        <f t="shared" ref="AP89:AP152" si="43">IF(AND(K89&gt;0,$K$9="áno",G89=""),1,0)</f>
        <v>0</v>
      </c>
    </row>
    <row r="90" spans="1:42" ht="39.950000000000003" customHeight="1" x14ac:dyDescent="0.2">
      <c r="A90" s="7">
        <v>67</v>
      </c>
      <c r="B90" s="239"/>
      <c r="C90" s="239"/>
      <c r="D90" s="239"/>
      <c r="E90" s="216"/>
      <c r="F90" s="216"/>
      <c r="G90" s="141"/>
      <c r="H90" s="217"/>
      <c r="I90" s="61"/>
      <c r="J90" s="62"/>
      <c r="K90" s="57">
        <f t="shared" si="27"/>
        <v>0</v>
      </c>
      <c r="L90" s="62"/>
      <c r="M90" s="62"/>
      <c r="N90" s="62"/>
      <c r="O90" s="62"/>
      <c r="P90" s="62"/>
      <c r="Q90" s="57">
        <f t="shared" si="28"/>
        <v>0</v>
      </c>
      <c r="R90" s="58" t="str">
        <f t="shared" si="29"/>
        <v/>
      </c>
      <c r="S90" s="230" t="str">
        <f t="shared" si="31"/>
        <v/>
      </c>
      <c r="T90" s="228"/>
      <c r="U90" s="59"/>
      <c r="V90" s="224"/>
      <c r="W90" s="221">
        <f t="shared" si="30"/>
        <v>0</v>
      </c>
      <c r="X90" s="48" t="b">
        <f t="shared" si="32"/>
        <v>0</v>
      </c>
      <c r="Y90" s="48" t="str">
        <f t="shared" si="33"/>
        <v>ok</v>
      </c>
      <c r="Z90" s="48">
        <f t="shared" si="34"/>
        <v>0</v>
      </c>
      <c r="AA90" s="48">
        <f t="shared" si="35"/>
        <v>0</v>
      </c>
      <c r="AC90" s="78" t="str" cm="1">
        <f t="array" ref="AC90">IF(H90="nebodované zameranie","ok",IF(AND(OR($D$4="vyberte oblasť",$D$4="")),"ok",IF(AND($D$4&lt;&gt;"",K90=0),"ok",IF(AND($D$4=$Z$15,OR(H90={"a)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zameranie"})),"ok",IF(AND($D$4=$Z$16,OR(H90={"a)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zameranie"})),"ok",IF(AND($D$4=$Z$17,OR(H90={"a)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zameranie"})),"ok",IF(AND($D$4=$Z$18,OR(H90={"a)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zameranie"})),"ok",IF(AND($D$4=$Z$19,H90=""),"ok",IF(AND($D$4=$Z$20,OR(H90={"a)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90" s="48">
        <f t="shared" si="36"/>
        <v>0</v>
      </c>
      <c r="AE90" s="155"/>
      <c r="AJ90" s="48">
        <f t="shared" si="37"/>
        <v>0</v>
      </c>
      <c r="AK90" s="214" t="str">
        <f t="shared" si="38"/>
        <v/>
      </c>
      <c r="AL90" s="214">
        <f t="shared" si="39"/>
        <v>0</v>
      </c>
      <c r="AM90" s="229">
        <f t="shared" si="40"/>
        <v>0</v>
      </c>
      <c r="AN90" s="48">
        <f t="shared" si="41"/>
        <v>0</v>
      </c>
      <c r="AO90" s="214">
        <f t="shared" si="42"/>
        <v>0</v>
      </c>
      <c r="AP90" s="60">
        <f t="shared" si="43"/>
        <v>0</v>
      </c>
    </row>
    <row r="91" spans="1:42" ht="39.950000000000003" customHeight="1" x14ac:dyDescent="0.2">
      <c r="A91" s="7">
        <v>68</v>
      </c>
      <c r="B91" s="239"/>
      <c r="C91" s="239"/>
      <c r="D91" s="239"/>
      <c r="E91" s="216"/>
      <c r="F91" s="216"/>
      <c r="G91" s="141"/>
      <c r="H91" s="217"/>
      <c r="I91" s="61"/>
      <c r="J91" s="62"/>
      <c r="K91" s="57">
        <f t="shared" si="27"/>
        <v>0</v>
      </c>
      <c r="L91" s="62"/>
      <c r="M91" s="62"/>
      <c r="N91" s="62"/>
      <c r="O91" s="62"/>
      <c r="P91" s="62"/>
      <c r="Q91" s="57">
        <f t="shared" si="28"/>
        <v>0</v>
      </c>
      <c r="R91" s="58" t="str">
        <f t="shared" si="29"/>
        <v/>
      </c>
      <c r="S91" s="230" t="str">
        <f t="shared" si="31"/>
        <v/>
      </c>
      <c r="T91" s="228"/>
      <c r="U91" s="59"/>
      <c r="V91" s="224"/>
      <c r="W91" s="221">
        <f t="shared" si="30"/>
        <v>0</v>
      </c>
      <c r="X91" s="48" t="b">
        <f t="shared" si="32"/>
        <v>0</v>
      </c>
      <c r="Y91" s="48" t="str">
        <f t="shared" si="33"/>
        <v>ok</v>
      </c>
      <c r="Z91" s="48">
        <f t="shared" si="34"/>
        <v>0</v>
      </c>
      <c r="AA91" s="48">
        <f t="shared" si="35"/>
        <v>0</v>
      </c>
      <c r="AC91" s="78" t="str" cm="1">
        <f t="array" ref="AC91">IF(H91="nebodované zameranie","ok",IF(AND(OR($D$4="vyberte oblasť",$D$4="")),"ok",IF(AND($D$4&lt;&gt;"",K91=0),"ok",IF(AND($D$4=$Z$15,OR(H91={"a)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zameranie"})),"ok",IF(AND($D$4=$Z$16,OR(H91={"a)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zameranie"})),"ok",IF(AND($D$4=$Z$17,OR(H91={"a)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zameranie"})),"ok",IF(AND($D$4=$Z$18,OR(H91={"a)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zameranie"})),"ok",IF(AND($D$4=$Z$19,H91=""),"ok",IF(AND($D$4=$Z$20,OR(H91={"a)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91" s="48">
        <f t="shared" si="36"/>
        <v>0</v>
      </c>
      <c r="AE91" s="155"/>
      <c r="AJ91" s="48">
        <f t="shared" si="37"/>
        <v>0</v>
      </c>
      <c r="AK91" s="214" t="str">
        <f t="shared" si="38"/>
        <v/>
      </c>
      <c r="AL91" s="214">
        <f t="shared" si="39"/>
        <v>0</v>
      </c>
      <c r="AM91" s="229">
        <f t="shared" si="40"/>
        <v>0</v>
      </c>
      <c r="AN91" s="48">
        <f t="shared" si="41"/>
        <v>0</v>
      </c>
      <c r="AO91" s="214">
        <f t="shared" si="42"/>
        <v>0</v>
      </c>
      <c r="AP91" s="60">
        <f t="shared" si="43"/>
        <v>0</v>
      </c>
    </row>
    <row r="92" spans="1:42" ht="39.950000000000003" customHeight="1" x14ac:dyDescent="0.2">
      <c r="A92" s="7">
        <v>69</v>
      </c>
      <c r="B92" s="239"/>
      <c r="C92" s="239"/>
      <c r="D92" s="239"/>
      <c r="E92" s="216"/>
      <c r="F92" s="216"/>
      <c r="G92" s="141"/>
      <c r="H92" s="217"/>
      <c r="I92" s="61"/>
      <c r="J92" s="62"/>
      <c r="K92" s="57">
        <f t="shared" si="27"/>
        <v>0</v>
      </c>
      <c r="L92" s="62"/>
      <c r="M92" s="62"/>
      <c r="N92" s="62"/>
      <c r="O92" s="62"/>
      <c r="P92" s="62"/>
      <c r="Q92" s="57">
        <f t="shared" si="28"/>
        <v>0</v>
      </c>
      <c r="R92" s="58" t="str">
        <f t="shared" si="29"/>
        <v/>
      </c>
      <c r="S92" s="230" t="str">
        <f t="shared" si="31"/>
        <v/>
      </c>
      <c r="T92" s="228"/>
      <c r="U92" s="59"/>
      <c r="V92" s="224"/>
      <c r="W92" s="221">
        <f t="shared" si="30"/>
        <v>0</v>
      </c>
      <c r="X92" s="48" t="b">
        <f t="shared" si="32"/>
        <v>0</v>
      </c>
      <c r="Y92" s="48" t="str">
        <f t="shared" si="33"/>
        <v>ok</v>
      </c>
      <c r="Z92" s="48">
        <f t="shared" si="34"/>
        <v>0</v>
      </c>
      <c r="AA92" s="48">
        <f t="shared" si="35"/>
        <v>0</v>
      </c>
      <c r="AC92" s="78" t="str" cm="1">
        <f t="array" ref="AC92">IF(H92="nebodované zameranie","ok",IF(AND(OR($D$4="vyberte oblasť",$D$4="")),"ok",IF(AND($D$4&lt;&gt;"",K92=0),"ok",IF(AND($D$4=$Z$15,OR(H92={"a)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zameranie"})),"ok",IF(AND($D$4=$Z$16,OR(H92={"a)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zameranie"})),"ok",IF(AND($D$4=$Z$17,OR(H92={"a)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zameranie"})),"ok",IF(AND($D$4=$Z$18,OR(H92={"a)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zameranie"})),"ok",IF(AND($D$4=$Z$19,H92=""),"ok",IF(AND($D$4=$Z$20,OR(H92={"a)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92" s="48">
        <f t="shared" si="36"/>
        <v>0</v>
      </c>
      <c r="AE92" s="155"/>
      <c r="AJ92" s="48">
        <f t="shared" si="37"/>
        <v>0</v>
      </c>
      <c r="AK92" s="214" t="str">
        <f t="shared" si="38"/>
        <v/>
      </c>
      <c r="AL92" s="214">
        <f t="shared" si="39"/>
        <v>0</v>
      </c>
      <c r="AM92" s="229">
        <f t="shared" si="40"/>
        <v>0</v>
      </c>
      <c r="AN92" s="48">
        <f t="shared" si="41"/>
        <v>0</v>
      </c>
      <c r="AO92" s="214">
        <f t="shared" si="42"/>
        <v>0</v>
      </c>
      <c r="AP92" s="60">
        <f t="shared" si="43"/>
        <v>0</v>
      </c>
    </row>
    <row r="93" spans="1:42" ht="39.950000000000003" customHeight="1" x14ac:dyDescent="0.2">
      <c r="A93" s="7">
        <v>70</v>
      </c>
      <c r="B93" s="239"/>
      <c r="C93" s="239"/>
      <c r="D93" s="239"/>
      <c r="E93" s="216"/>
      <c r="F93" s="216"/>
      <c r="G93" s="141"/>
      <c r="H93" s="217"/>
      <c r="I93" s="61"/>
      <c r="J93" s="62"/>
      <c r="K93" s="57">
        <f t="shared" si="27"/>
        <v>0</v>
      </c>
      <c r="L93" s="62"/>
      <c r="M93" s="62"/>
      <c r="N93" s="62"/>
      <c r="O93" s="62"/>
      <c r="P93" s="62"/>
      <c r="Q93" s="57">
        <f t="shared" si="28"/>
        <v>0</v>
      </c>
      <c r="R93" s="58" t="str">
        <f t="shared" si="29"/>
        <v/>
      </c>
      <c r="S93" s="230" t="str">
        <f t="shared" si="31"/>
        <v/>
      </c>
      <c r="T93" s="228"/>
      <c r="U93" s="59"/>
      <c r="V93" s="224"/>
      <c r="W93" s="221">
        <f t="shared" si="30"/>
        <v>0</v>
      </c>
      <c r="X93" s="48" t="b">
        <f t="shared" si="32"/>
        <v>0</v>
      </c>
      <c r="Y93" s="48" t="str">
        <f t="shared" si="33"/>
        <v>ok</v>
      </c>
      <c r="Z93" s="48">
        <f t="shared" si="34"/>
        <v>0</v>
      </c>
      <c r="AA93" s="48">
        <f t="shared" si="35"/>
        <v>0</v>
      </c>
      <c r="AC93" s="78" t="str" cm="1">
        <f t="array" ref="AC93">IF(H93="nebodované zameranie","ok",IF(AND(OR($D$4="vyberte oblasť",$D$4="")),"ok",IF(AND($D$4&lt;&gt;"",K93=0),"ok",IF(AND($D$4=$Z$15,OR(H93={"a)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zameranie"})),"ok",IF(AND($D$4=$Z$16,OR(H93={"a)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zameranie"})),"ok",IF(AND($D$4=$Z$17,OR(H93={"a)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zameranie"})),"ok",IF(AND($D$4=$Z$18,OR(H93={"a)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zameranie"})),"ok",IF(AND($D$4=$Z$19,H93=""),"ok",IF(AND($D$4=$Z$20,OR(H93={"a)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93" s="48">
        <f t="shared" si="36"/>
        <v>0</v>
      </c>
      <c r="AE93" s="155"/>
      <c r="AJ93" s="48">
        <f t="shared" si="37"/>
        <v>0</v>
      </c>
      <c r="AK93" s="214" t="str">
        <f t="shared" si="38"/>
        <v/>
      </c>
      <c r="AL93" s="214">
        <f t="shared" si="39"/>
        <v>0</v>
      </c>
      <c r="AM93" s="229">
        <f t="shared" si="40"/>
        <v>0</v>
      </c>
      <c r="AN93" s="48">
        <f t="shared" si="41"/>
        <v>0</v>
      </c>
      <c r="AO93" s="214">
        <f t="shared" si="42"/>
        <v>0</v>
      </c>
      <c r="AP93" s="60">
        <f t="shared" si="43"/>
        <v>0</v>
      </c>
    </row>
    <row r="94" spans="1:42" ht="39.950000000000003" customHeight="1" x14ac:dyDescent="0.2">
      <c r="A94" s="7">
        <v>71</v>
      </c>
      <c r="B94" s="239"/>
      <c r="C94" s="239"/>
      <c r="D94" s="239"/>
      <c r="E94" s="216"/>
      <c r="F94" s="216"/>
      <c r="G94" s="141"/>
      <c r="H94" s="217"/>
      <c r="I94" s="61"/>
      <c r="J94" s="62"/>
      <c r="K94" s="57">
        <f t="shared" si="27"/>
        <v>0</v>
      </c>
      <c r="L94" s="62"/>
      <c r="M94" s="62"/>
      <c r="N94" s="62"/>
      <c r="O94" s="62"/>
      <c r="P94" s="62"/>
      <c r="Q94" s="57">
        <f t="shared" si="28"/>
        <v>0</v>
      </c>
      <c r="R94" s="58" t="str">
        <f t="shared" si="29"/>
        <v/>
      </c>
      <c r="S94" s="230" t="str">
        <f t="shared" si="31"/>
        <v/>
      </c>
      <c r="T94" s="228"/>
      <c r="U94" s="59"/>
      <c r="V94" s="224"/>
      <c r="W94" s="221">
        <f t="shared" si="30"/>
        <v>0</v>
      </c>
      <c r="X94" s="48" t="b">
        <f t="shared" si="32"/>
        <v>0</v>
      </c>
      <c r="Y94" s="48" t="str">
        <f t="shared" si="33"/>
        <v>ok</v>
      </c>
      <c r="Z94" s="48">
        <f t="shared" si="34"/>
        <v>0</v>
      </c>
      <c r="AA94" s="48">
        <f t="shared" si="35"/>
        <v>0</v>
      </c>
      <c r="AC94" s="78" t="str" cm="1">
        <f t="array" ref="AC94">IF(H94="nebodované zameranie","ok",IF(AND(OR($D$4="vyberte oblasť",$D$4="")),"ok",IF(AND($D$4&lt;&gt;"",K94=0),"ok",IF(AND($D$4=$Z$15,OR(H94={"a)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zameranie"})),"ok",IF(AND($D$4=$Z$16,OR(H94={"a)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zameranie"})),"ok",IF(AND($D$4=$Z$17,OR(H94={"a)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zameranie"})),"ok",IF(AND($D$4=$Z$18,OR(H94={"a)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zameranie"})),"ok",IF(AND($D$4=$Z$19,H94=""),"ok",IF(AND($D$4=$Z$20,OR(H94={"a)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94" s="48">
        <f t="shared" si="36"/>
        <v>0</v>
      </c>
      <c r="AE94" s="155"/>
      <c r="AJ94" s="48">
        <f t="shared" si="37"/>
        <v>0</v>
      </c>
      <c r="AK94" s="214" t="str">
        <f t="shared" si="38"/>
        <v/>
      </c>
      <c r="AL94" s="214">
        <f t="shared" si="39"/>
        <v>0</v>
      </c>
      <c r="AM94" s="229">
        <f t="shared" si="40"/>
        <v>0</v>
      </c>
      <c r="AN94" s="48">
        <f t="shared" si="41"/>
        <v>0</v>
      </c>
      <c r="AO94" s="214">
        <f t="shared" si="42"/>
        <v>0</v>
      </c>
      <c r="AP94" s="60">
        <f t="shared" si="43"/>
        <v>0</v>
      </c>
    </row>
    <row r="95" spans="1:42" ht="39.950000000000003" customHeight="1" x14ac:dyDescent="0.2">
      <c r="A95" s="7">
        <v>72</v>
      </c>
      <c r="B95" s="239"/>
      <c r="C95" s="239"/>
      <c r="D95" s="239"/>
      <c r="E95" s="216"/>
      <c r="F95" s="216"/>
      <c r="G95" s="141"/>
      <c r="H95" s="217"/>
      <c r="I95" s="61"/>
      <c r="J95" s="62"/>
      <c r="K95" s="57">
        <f t="shared" si="27"/>
        <v>0</v>
      </c>
      <c r="L95" s="62"/>
      <c r="M95" s="62"/>
      <c r="N95" s="62"/>
      <c r="O95" s="62"/>
      <c r="P95" s="62"/>
      <c r="Q95" s="57">
        <f t="shared" si="28"/>
        <v>0</v>
      </c>
      <c r="R95" s="58" t="str">
        <f t="shared" si="29"/>
        <v/>
      </c>
      <c r="S95" s="230" t="str">
        <f t="shared" si="31"/>
        <v/>
      </c>
      <c r="T95" s="228"/>
      <c r="U95" s="59"/>
      <c r="V95" s="224"/>
      <c r="W95" s="221">
        <f t="shared" si="30"/>
        <v>0</v>
      </c>
      <c r="X95" s="48" t="b">
        <f t="shared" si="32"/>
        <v>0</v>
      </c>
      <c r="Y95" s="48" t="str">
        <f t="shared" si="33"/>
        <v>ok</v>
      </c>
      <c r="Z95" s="48">
        <f t="shared" si="34"/>
        <v>0</v>
      </c>
      <c r="AA95" s="48">
        <f t="shared" si="35"/>
        <v>0</v>
      </c>
      <c r="AC95" s="78" t="str" cm="1">
        <f t="array" ref="AC95">IF(H95="nebodované zameranie","ok",IF(AND(OR($D$4="vyberte oblasť",$D$4="")),"ok",IF(AND($D$4&lt;&gt;"",K95=0),"ok",IF(AND($D$4=$Z$15,OR(H95={"a)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zameranie"})),"ok",IF(AND($D$4=$Z$16,OR(H95={"a)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zameranie"})),"ok",IF(AND($D$4=$Z$17,OR(H95={"a)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zameranie"})),"ok",IF(AND($D$4=$Z$18,OR(H95={"a)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zameranie"})),"ok",IF(AND($D$4=$Z$19,H95=""),"ok",IF(AND($D$4=$Z$20,OR(H95={"a)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95" s="48">
        <f t="shared" si="36"/>
        <v>0</v>
      </c>
      <c r="AE95" s="155"/>
      <c r="AJ95" s="48">
        <f t="shared" si="37"/>
        <v>0</v>
      </c>
      <c r="AK95" s="214" t="str">
        <f t="shared" si="38"/>
        <v/>
      </c>
      <c r="AL95" s="214">
        <f t="shared" si="39"/>
        <v>0</v>
      </c>
      <c r="AM95" s="229">
        <f t="shared" si="40"/>
        <v>0</v>
      </c>
      <c r="AN95" s="48">
        <f t="shared" si="41"/>
        <v>0</v>
      </c>
      <c r="AO95" s="214">
        <f t="shared" si="42"/>
        <v>0</v>
      </c>
      <c r="AP95" s="60">
        <f t="shared" si="43"/>
        <v>0</v>
      </c>
    </row>
    <row r="96" spans="1:42" ht="39.950000000000003" customHeight="1" x14ac:dyDescent="0.2">
      <c r="A96" s="7">
        <v>73</v>
      </c>
      <c r="B96" s="239"/>
      <c r="C96" s="239"/>
      <c r="D96" s="239"/>
      <c r="E96" s="216"/>
      <c r="F96" s="216"/>
      <c r="G96" s="141"/>
      <c r="H96" s="217"/>
      <c r="I96" s="61"/>
      <c r="J96" s="62"/>
      <c r="K96" s="57">
        <f t="shared" si="27"/>
        <v>0</v>
      </c>
      <c r="L96" s="62"/>
      <c r="M96" s="62"/>
      <c r="N96" s="62"/>
      <c r="O96" s="62"/>
      <c r="P96" s="62"/>
      <c r="Q96" s="57">
        <f t="shared" si="28"/>
        <v>0</v>
      </c>
      <c r="R96" s="58" t="str">
        <f t="shared" si="29"/>
        <v/>
      </c>
      <c r="S96" s="230" t="str">
        <f t="shared" si="31"/>
        <v/>
      </c>
      <c r="T96" s="228"/>
      <c r="U96" s="59"/>
      <c r="V96" s="224"/>
      <c r="W96" s="221">
        <f t="shared" si="30"/>
        <v>0</v>
      </c>
      <c r="X96" s="48" t="b">
        <f t="shared" si="32"/>
        <v>0</v>
      </c>
      <c r="Y96" s="48" t="str">
        <f t="shared" si="33"/>
        <v>ok</v>
      </c>
      <c r="Z96" s="48">
        <f t="shared" si="34"/>
        <v>0</v>
      </c>
      <c r="AA96" s="48">
        <f t="shared" si="35"/>
        <v>0</v>
      </c>
      <c r="AC96" s="78" t="str" cm="1">
        <f t="array" ref="AC96">IF(H96="nebodované zameranie","ok",IF(AND(OR($D$4="vyberte oblasť",$D$4="")),"ok",IF(AND($D$4&lt;&gt;"",K96=0),"ok",IF(AND($D$4=$Z$15,OR(H96={"a)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zameranie"})),"ok",IF(AND($D$4=$Z$16,OR(H96={"a)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zameranie"})),"ok",IF(AND($D$4=$Z$17,OR(H96={"a)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zameranie"})),"ok",IF(AND($D$4=$Z$18,OR(H96={"a)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zameranie"})),"ok",IF(AND($D$4=$Z$19,H96=""),"ok",IF(AND($D$4=$Z$20,OR(H96={"a)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96" s="48">
        <f t="shared" si="36"/>
        <v>0</v>
      </c>
      <c r="AE96" s="155"/>
      <c r="AJ96" s="48">
        <f t="shared" si="37"/>
        <v>0</v>
      </c>
      <c r="AK96" s="214" t="str">
        <f t="shared" si="38"/>
        <v/>
      </c>
      <c r="AL96" s="214">
        <f t="shared" si="39"/>
        <v>0</v>
      </c>
      <c r="AM96" s="229">
        <f t="shared" si="40"/>
        <v>0</v>
      </c>
      <c r="AN96" s="48">
        <f t="shared" si="41"/>
        <v>0</v>
      </c>
      <c r="AO96" s="214">
        <f t="shared" si="42"/>
        <v>0</v>
      </c>
      <c r="AP96" s="60">
        <f t="shared" si="43"/>
        <v>0</v>
      </c>
    </row>
    <row r="97" spans="1:42" ht="39.950000000000003" customHeight="1" x14ac:dyDescent="0.2">
      <c r="A97" s="7">
        <v>74</v>
      </c>
      <c r="B97" s="239"/>
      <c r="C97" s="239"/>
      <c r="D97" s="239"/>
      <c r="E97" s="216"/>
      <c r="F97" s="216"/>
      <c r="G97" s="141"/>
      <c r="H97" s="217"/>
      <c r="I97" s="61"/>
      <c r="J97" s="62"/>
      <c r="K97" s="57">
        <f t="shared" si="27"/>
        <v>0</v>
      </c>
      <c r="L97" s="62"/>
      <c r="M97" s="62"/>
      <c r="N97" s="62"/>
      <c r="O97" s="62"/>
      <c r="P97" s="62"/>
      <c r="Q97" s="57">
        <f t="shared" si="28"/>
        <v>0</v>
      </c>
      <c r="R97" s="58" t="str">
        <f t="shared" si="29"/>
        <v/>
      </c>
      <c r="S97" s="230" t="str">
        <f t="shared" si="31"/>
        <v/>
      </c>
      <c r="T97" s="228"/>
      <c r="U97" s="59"/>
      <c r="V97" s="224"/>
      <c r="W97" s="221">
        <f t="shared" si="30"/>
        <v>0</v>
      </c>
      <c r="X97" s="48" t="b">
        <f t="shared" si="32"/>
        <v>0</v>
      </c>
      <c r="Y97" s="48" t="str">
        <f t="shared" si="33"/>
        <v>ok</v>
      </c>
      <c r="Z97" s="48">
        <f t="shared" si="34"/>
        <v>0</v>
      </c>
      <c r="AA97" s="48">
        <f t="shared" si="35"/>
        <v>0</v>
      </c>
      <c r="AC97" s="78" t="str" cm="1">
        <f t="array" ref="AC97">IF(H97="nebodované zameranie","ok",IF(AND(OR($D$4="vyberte oblasť",$D$4="")),"ok",IF(AND($D$4&lt;&gt;"",K97=0),"ok",IF(AND($D$4=$Z$15,OR(H97={"a)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zameranie"})),"ok",IF(AND($D$4=$Z$16,OR(H97={"a)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zameranie"})),"ok",IF(AND($D$4=$Z$17,OR(H97={"a)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zameranie"})),"ok",IF(AND($D$4=$Z$18,OR(H97={"a)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zameranie"})),"ok",IF(AND($D$4=$Z$19,H97=""),"ok",IF(AND($D$4=$Z$20,OR(H97={"a)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97" s="48">
        <f t="shared" si="36"/>
        <v>0</v>
      </c>
      <c r="AE97" s="155"/>
      <c r="AJ97" s="48">
        <f t="shared" si="37"/>
        <v>0</v>
      </c>
      <c r="AK97" s="214" t="str">
        <f t="shared" si="38"/>
        <v/>
      </c>
      <c r="AL97" s="214">
        <f t="shared" si="39"/>
        <v>0</v>
      </c>
      <c r="AM97" s="229">
        <f t="shared" si="40"/>
        <v>0</v>
      </c>
      <c r="AN97" s="48">
        <f t="shared" si="41"/>
        <v>0</v>
      </c>
      <c r="AO97" s="214">
        <f t="shared" si="42"/>
        <v>0</v>
      </c>
      <c r="AP97" s="60">
        <f t="shared" si="43"/>
        <v>0</v>
      </c>
    </row>
    <row r="98" spans="1:42" ht="39.950000000000003" customHeight="1" x14ac:dyDescent="0.2">
      <c r="A98" s="7">
        <v>75</v>
      </c>
      <c r="B98" s="239"/>
      <c r="C98" s="239"/>
      <c r="D98" s="239"/>
      <c r="E98" s="216"/>
      <c r="F98" s="216"/>
      <c r="G98" s="141"/>
      <c r="H98" s="217"/>
      <c r="I98" s="61"/>
      <c r="J98" s="62"/>
      <c r="K98" s="57">
        <f t="shared" si="27"/>
        <v>0</v>
      </c>
      <c r="L98" s="62"/>
      <c r="M98" s="62"/>
      <c r="N98" s="62"/>
      <c r="O98" s="62"/>
      <c r="P98" s="62"/>
      <c r="Q98" s="57">
        <f t="shared" si="28"/>
        <v>0</v>
      </c>
      <c r="R98" s="58" t="str">
        <f t="shared" si="29"/>
        <v/>
      </c>
      <c r="S98" s="230" t="str">
        <f t="shared" si="31"/>
        <v/>
      </c>
      <c r="T98" s="228"/>
      <c r="U98" s="59"/>
      <c r="V98" s="224"/>
      <c r="W98" s="221">
        <f t="shared" si="30"/>
        <v>0</v>
      </c>
      <c r="X98" s="48" t="b">
        <f t="shared" si="32"/>
        <v>0</v>
      </c>
      <c r="Y98" s="48" t="str">
        <f t="shared" si="33"/>
        <v>ok</v>
      </c>
      <c r="Z98" s="48">
        <f t="shared" si="34"/>
        <v>0</v>
      </c>
      <c r="AA98" s="48">
        <f t="shared" si="35"/>
        <v>0</v>
      </c>
      <c r="AC98" s="78" t="str" cm="1">
        <f t="array" ref="AC98">IF(H98="nebodované zameranie","ok",IF(AND(OR($D$4="vyberte oblasť",$D$4="")),"ok",IF(AND($D$4&lt;&gt;"",K98=0),"ok",IF(AND($D$4=$Z$15,OR(H98={"a)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zameranie"})),"ok",IF(AND($D$4=$Z$16,OR(H98={"a)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zameranie"})),"ok",IF(AND($D$4=$Z$17,OR(H98={"a)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zameranie"})),"ok",IF(AND($D$4=$Z$18,OR(H98={"a)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zameranie"})),"ok",IF(AND($D$4=$Z$19,H98=""),"ok",IF(AND($D$4=$Z$20,OR(H98={"a)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98" s="48">
        <f t="shared" si="36"/>
        <v>0</v>
      </c>
      <c r="AE98" s="155"/>
      <c r="AJ98" s="48">
        <f t="shared" si="37"/>
        <v>0</v>
      </c>
      <c r="AK98" s="214" t="str">
        <f t="shared" si="38"/>
        <v/>
      </c>
      <c r="AL98" s="214">
        <f t="shared" si="39"/>
        <v>0</v>
      </c>
      <c r="AM98" s="229">
        <f t="shared" si="40"/>
        <v>0</v>
      </c>
      <c r="AN98" s="48">
        <f t="shared" si="41"/>
        <v>0</v>
      </c>
      <c r="AO98" s="214">
        <f t="shared" si="42"/>
        <v>0</v>
      </c>
      <c r="AP98" s="60">
        <f t="shared" si="43"/>
        <v>0</v>
      </c>
    </row>
    <row r="99" spans="1:42" ht="39.950000000000003" customHeight="1" x14ac:dyDescent="0.2">
      <c r="A99" s="7">
        <v>76</v>
      </c>
      <c r="B99" s="239"/>
      <c r="C99" s="239"/>
      <c r="D99" s="239"/>
      <c r="E99" s="216"/>
      <c r="F99" s="216"/>
      <c r="G99" s="141"/>
      <c r="H99" s="217"/>
      <c r="I99" s="61"/>
      <c r="J99" s="62"/>
      <c r="K99" s="57">
        <f t="shared" si="27"/>
        <v>0</v>
      </c>
      <c r="L99" s="62"/>
      <c r="M99" s="62"/>
      <c r="N99" s="62"/>
      <c r="O99" s="62"/>
      <c r="P99" s="62"/>
      <c r="Q99" s="57">
        <f t="shared" si="28"/>
        <v>0</v>
      </c>
      <c r="R99" s="58" t="str">
        <f t="shared" si="29"/>
        <v/>
      </c>
      <c r="S99" s="230" t="str">
        <f t="shared" si="31"/>
        <v/>
      </c>
      <c r="T99" s="228"/>
      <c r="U99" s="59"/>
      <c r="V99" s="224"/>
      <c r="W99" s="221">
        <f t="shared" si="30"/>
        <v>0</v>
      </c>
      <c r="X99" s="48" t="b">
        <f t="shared" si="32"/>
        <v>0</v>
      </c>
      <c r="Y99" s="48" t="str">
        <f t="shared" si="33"/>
        <v>ok</v>
      </c>
      <c r="Z99" s="48">
        <f t="shared" si="34"/>
        <v>0</v>
      </c>
      <c r="AA99" s="48">
        <f t="shared" si="35"/>
        <v>0</v>
      </c>
      <c r="AC99" s="78" t="str" cm="1">
        <f t="array" ref="AC99">IF(H99="nebodované zameranie","ok",IF(AND(OR($D$4="vyberte oblasť",$D$4="")),"ok",IF(AND($D$4&lt;&gt;"",K99=0),"ok",IF(AND($D$4=$Z$15,OR(H99={"a)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zameranie"})),"ok",IF(AND($D$4=$Z$16,OR(H99={"a)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zameranie"})),"ok",IF(AND($D$4=$Z$17,OR(H99={"a)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zameranie"})),"ok",IF(AND($D$4=$Z$18,OR(H99={"a)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zameranie"})),"ok",IF(AND($D$4=$Z$19,H99=""),"ok",IF(AND($D$4=$Z$20,OR(H99={"a)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99" s="48">
        <f t="shared" si="36"/>
        <v>0</v>
      </c>
      <c r="AE99" s="155"/>
      <c r="AJ99" s="48">
        <f t="shared" si="37"/>
        <v>0</v>
      </c>
      <c r="AK99" s="214" t="str">
        <f t="shared" si="38"/>
        <v/>
      </c>
      <c r="AL99" s="214">
        <f t="shared" si="39"/>
        <v>0</v>
      </c>
      <c r="AM99" s="229">
        <f t="shared" si="40"/>
        <v>0</v>
      </c>
      <c r="AN99" s="48">
        <f t="shared" si="41"/>
        <v>0</v>
      </c>
      <c r="AO99" s="214">
        <f t="shared" si="42"/>
        <v>0</v>
      </c>
      <c r="AP99" s="60">
        <f t="shared" si="43"/>
        <v>0</v>
      </c>
    </row>
    <row r="100" spans="1:42" ht="39.950000000000003" customHeight="1" x14ac:dyDescent="0.2">
      <c r="A100" s="7">
        <v>77</v>
      </c>
      <c r="B100" s="239"/>
      <c r="C100" s="239"/>
      <c r="D100" s="239"/>
      <c r="E100" s="216"/>
      <c r="F100" s="216"/>
      <c r="G100" s="141"/>
      <c r="H100" s="217"/>
      <c r="I100" s="61"/>
      <c r="J100" s="62"/>
      <c r="K100" s="57">
        <f t="shared" si="27"/>
        <v>0</v>
      </c>
      <c r="L100" s="62"/>
      <c r="M100" s="62"/>
      <c r="N100" s="62"/>
      <c r="O100" s="62"/>
      <c r="P100" s="62"/>
      <c r="Q100" s="57">
        <f t="shared" si="28"/>
        <v>0</v>
      </c>
      <c r="R100" s="58" t="str">
        <f t="shared" si="29"/>
        <v/>
      </c>
      <c r="S100" s="230" t="str">
        <f t="shared" si="31"/>
        <v/>
      </c>
      <c r="T100" s="228"/>
      <c r="U100" s="59"/>
      <c r="V100" s="224"/>
      <c r="W100" s="221">
        <f t="shared" si="30"/>
        <v>0</v>
      </c>
      <c r="X100" s="48" t="b">
        <f t="shared" si="32"/>
        <v>0</v>
      </c>
      <c r="Y100" s="48" t="str">
        <f t="shared" si="33"/>
        <v>ok</v>
      </c>
      <c r="Z100" s="48">
        <f t="shared" si="34"/>
        <v>0</v>
      </c>
      <c r="AA100" s="48">
        <f t="shared" si="35"/>
        <v>0</v>
      </c>
      <c r="AC100" s="78" t="str" cm="1">
        <f t="array" ref="AC100">IF(H100="nebodované zameranie","ok",IF(AND(OR($D$4="vyberte oblasť",$D$4="")),"ok",IF(AND($D$4&lt;&gt;"",K100=0),"ok",IF(AND($D$4=$Z$15,OR(H100={"a)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zameranie"})),"ok",IF(AND($D$4=$Z$16,OR(H100={"a)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zameranie"})),"ok",IF(AND($D$4=$Z$17,OR(H100={"a)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zameranie"})),"ok",IF(AND($D$4=$Z$18,OR(H100={"a)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zameranie"})),"ok",IF(AND($D$4=$Z$19,H100=""),"ok",IF(AND($D$4=$Z$20,OR(H100={"a)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00" s="48">
        <f t="shared" si="36"/>
        <v>0</v>
      </c>
      <c r="AE100" s="155"/>
      <c r="AJ100" s="48">
        <f t="shared" si="37"/>
        <v>0</v>
      </c>
      <c r="AK100" s="214" t="str">
        <f t="shared" si="38"/>
        <v/>
      </c>
      <c r="AL100" s="214">
        <f t="shared" si="39"/>
        <v>0</v>
      </c>
      <c r="AM100" s="229">
        <f t="shared" si="40"/>
        <v>0</v>
      </c>
      <c r="AN100" s="48">
        <f t="shared" si="41"/>
        <v>0</v>
      </c>
      <c r="AO100" s="214">
        <f t="shared" si="42"/>
        <v>0</v>
      </c>
      <c r="AP100" s="60">
        <f t="shared" si="43"/>
        <v>0</v>
      </c>
    </row>
    <row r="101" spans="1:42" ht="39.950000000000003" customHeight="1" x14ac:dyDescent="0.2">
      <c r="A101" s="7">
        <v>78</v>
      </c>
      <c r="B101" s="239"/>
      <c r="C101" s="239"/>
      <c r="D101" s="239"/>
      <c r="E101" s="216"/>
      <c r="F101" s="216"/>
      <c r="G101" s="141"/>
      <c r="H101" s="217"/>
      <c r="I101" s="61"/>
      <c r="J101" s="62"/>
      <c r="K101" s="57">
        <f t="shared" si="27"/>
        <v>0</v>
      </c>
      <c r="L101" s="62"/>
      <c r="M101" s="62"/>
      <c r="N101" s="62"/>
      <c r="O101" s="62"/>
      <c r="P101" s="62"/>
      <c r="Q101" s="57">
        <f t="shared" si="28"/>
        <v>0</v>
      </c>
      <c r="R101" s="58" t="str">
        <f t="shared" si="29"/>
        <v/>
      </c>
      <c r="S101" s="230" t="str">
        <f t="shared" si="31"/>
        <v/>
      </c>
      <c r="T101" s="228"/>
      <c r="U101" s="59"/>
      <c r="V101" s="224"/>
      <c r="W101" s="221">
        <f t="shared" si="30"/>
        <v>0</v>
      </c>
      <c r="X101" s="48" t="b">
        <f t="shared" si="32"/>
        <v>0</v>
      </c>
      <c r="Y101" s="48" t="str">
        <f t="shared" si="33"/>
        <v>ok</v>
      </c>
      <c r="Z101" s="48">
        <f t="shared" si="34"/>
        <v>0</v>
      </c>
      <c r="AA101" s="48">
        <f t="shared" si="35"/>
        <v>0</v>
      </c>
      <c r="AC101" s="78" t="str" cm="1">
        <f t="array" ref="AC101">IF(H101="nebodované zameranie","ok",IF(AND(OR($D$4="vyberte oblasť",$D$4="")),"ok",IF(AND($D$4&lt;&gt;"",K101=0),"ok",IF(AND($D$4=$Z$15,OR(H101={"a)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zameranie"})),"ok",IF(AND($D$4=$Z$16,OR(H101={"a)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zameranie"})),"ok",IF(AND($D$4=$Z$17,OR(H101={"a)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zameranie"})),"ok",IF(AND($D$4=$Z$18,OR(H101={"a)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zameranie"})),"ok",IF(AND($D$4=$Z$19,H101=""),"ok",IF(AND($D$4=$Z$20,OR(H101={"a)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01" s="48">
        <f t="shared" si="36"/>
        <v>0</v>
      </c>
      <c r="AE101" s="155"/>
      <c r="AJ101" s="48">
        <f t="shared" si="37"/>
        <v>0</v>
      </c>
      <c r="AK101" s="214" t="str">
        <f t="shared" si="38"/>
        <v/>
      </c>
      <c r="AL101" s="214">
        <f t="shared" si="39"/>
        <v>0</v>
      </c>
      <c r="AM101" s="229">
        <f t="shared" si="40"/>
        <v>0</v>
      </c>
      <c r="AN101" s="48">
        <f t="shared" si="41"/>
        <v>0</v>
      </c>
      <c r="AO101" s="214">
        <f t="shared" si="42"/>
        <v>0</v>
      </c>
      <c r="AP101" s="60">
        <f t="shared" si="43"/>
        <v>0</v>
      </c>
    </row>
    <row r="102" spans="1:42" ht="39.950000000000003" customHeight="1" x14ac:dyDescent="0.2">
      <c r="A102" s="7">
        <v>79</v>
      </c>
      <c r="B102" s="239"/>
      <c r="C102" s="239"/>
      <c r="D102" s="239"/>
      <c r="E102" s="216"/>
      <c r="F102" s="216"/>
      <c r="G102" s="141"/>
      <c r="H102" s="217"/>
      <c r="I102" s="61"/>
      <c r="J102" s="62"/>
      <c r="K102" s="57">
        <f t="shared" si="27"/>
        <v>0</v>
      </c>
      <c r="L102" s="62"/>
      <c r="M102" s="62"/>
      <c r="N102" s="62"/>
      <c r="O102" s="62"/>
      <c r="P102" s="62"/>
      <c r="Q102" s="57">
        <f t="shared" si="28"/>
        <v>0</v>
      </c>
      <c r="R102" s="58" t="str">
        <f t="shared" si="29"/>
        <v/>
      </c>
      <c r="S102" s="230" t="str">
        <f t="shared" si="31"/>
        <v/>
      </c>
      <c r="T102" s="228"/>
      <c r="U102" s="59"/>
      <c r="V102" s="224"/>
      <c r="W102" s="221">
        <f t="shared" si="30"/>
        <v>0</v>
      </c>
      <c r="X102" s="48" t="b">
        <f t="shared" si="32"/>
        <v>0</v>
      </c>
      <c r="Y102" s="48" t="str">
        <f t="shared" si="33"/>
        <v>ok</v>
      </c>
      <c r="Z102" s="48">
        <f t="shared" si="34"/>
        <v>0</v>
      </c>
      <c r="AA102" s="48">
        <f t="shared" si="35"/>
        <v>0</v>
      </c>
      <c r="AC102" s="78" t="str" cm="1">
        <f t="array" ref="AC102">IF(H102="nebodované zameranie","ok",IF(AND(OR($D$4="vyberte oblasť",$D$4="")),"ok",IF(AND($D$4&lt;&gt;"",K102=0),"ok",IF(AND($D$4=$Z$15,OR(H102={"a)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zameranie"})),"ok",IF(AND($D$4=$Z$16,OR(H102={"a)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zameranie"})),"ok",IF(AND($D$4=$Z$17,OR(H102={"a)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zameranie"})),"ok",IF(AND($D$4=$Z$18,OR(H102={"a)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zameranie"})),"ok",IF(AND($D$4=$Z$19,H102=""),"ok",IF(AND($D$4=$Z$20,OR(H102={"a)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02" s="48">
        <f t="shared" si="36"/>
        <v>0</v>
      </c>
      <c r="AE102" s="155"/>
      <c r="AJ102" s="48">
        <f t="shared" si="37"/>
        <v>0</v>
      </c>
      <c r="AK102" s="214" t="str">
        <f t="shared" si="38"/>
        <v/>
      </c>
      <c r="AL102" s="214">
        <f t="shared" si="39"/>
        <v>0</v>
      </c>
      <c r="AM102" s="229">
        <f t="shared" si="40"/>
        <v>0</v>
      </c>
      <c r="AN102" s="48">
        <f t="shared" si="41"/>
        <v>0</v>
      </c>
      <c r="AO102" s="214">
        <f t="shared" si="42"/>
        <v>0</v>
      </c>
      <c r="AP102" s="60">
        <f t="shared" si="43"/>
        <v>0</v>
      </c>
    </row>
    <row r="103" spans="1:42" ht="39.950000000000003" customHeight="1" x14ac:dyDescent="0.2">
      <c r="A103" s="7">
        <v>80</v>
      </c>
      <c r="B103" s="239"/>
      <c r="C103" s="239"/>
      <c r="D103" s="239"/>
      <c r="E103" s="216"/>
      <c r="F103" s="216"/>
      <c r="G103" s="141"/>
      <c r="H103" s="217"/>
      <c r="I103" s="61"/>
      <c r="J103" s="62"/>
      <c r="K103" s="57">
        <f t="shared" si="27"/>
        <v>0</v>
      </c>
      <c r="L103" s="62"/>
      <c r="M103" s="62"/>
      <c r="N103" s="62"/>
      <c r="O103" s="62"/>
      <c r="P103" s="62"/>
      <c r="Q103" s="57">
        <f t="shared" si="28"/>
        <v>0</v>
      </c>
      <c r="R103" s="58" t="str">
        <f t="shared" si="29"/>
        <v/>
      </c>
      <c r="S103" s="230" t="str">
        <f t="shared" si="31"/>
        <v/>
      </c>
      <c r="T103" s="228"/>
      <c r="U103" s="59"/>
      <c r="V103" s="224"/>
      <c r="W103" s="221">
        <f t="shared" si="30"/>
        <v>0</v>
      </c>
      <c r="X103" s="48" t="b">
        <f t="shared" si="32"/>
        <v>0</v>
      </c>
      <c r="Y103" s="48" t="str">
        <f t="shared" si="33"/>
        <v>ok</v>
      </c>
      <c r="Z103" s="48">
        <f t="shared" si="34"/>
        <v>0</v>
      </c>
      <c r="AA103" s="48">
        <f t="shared" si="35"/>
        <v>0</v>
      </c>
      <c r="AC103" s="78" t="str" cm="1">
        <f t="array" ref="AC103">IF(H103="nebodované zameranie","ok",IF(AND(OR($D$4="vyberte oblasť",$D$4="")),"ok",IF(AND($D$4&lt;&gt;"",K103=0),"ok",IF(AND($D$4=$Z$15,OR(H103={"a)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zameranie"})),"ok",IF(AND($D$4=$Z$16,OR(H103={"a)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zameranie"})),"ok",IF(AND($D$4=$Z$17,OR(H103={"a)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zameranie"})),"ok",IF(AND($D$4=$Z$18,OR(H103={"a)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zameranie"})),"ok",IF(AND($D$4=$Z$19,H103=""),"ok",IF(AND($D$4=$Z$20,OR(H103={"a)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03" s="48">
        <f t="shared" si="36"/>
        <v>0</v>
      </c>
      <c r="AE103" s="155"/>
      <c r="AJ103" s="48">
        <f t="shared" si="37"/>
        <v>0</v>
      </c>
      <c r="AK103" s="214" t="str">
        <f t="shared" si="38"/>
        <v/>
      </c>
      <c r="AL103" s="214">
        <f t="shared" si="39"/>
        <v>0</v>
      </c>
      <c r="AM103" s="229">
        <f t="shared" si="40"/>
        <v>0</v>
      </c>
      <c r="AN103" s="48">
        <f t="shared" si="41"/>
        <v>0</v>
      </c>
      <c r="AO103" s="214">
        <f t="shared" si="42"/>
        <v>0</v>
      </c>
      <c r="AP103" s="60">
        <f t="shared" si="43"/>
        <v>0</v>
      </c>
    </row>
    <row r="104" spans="1:42" ht="39.950000000000003" customHeight="1" x14ac:dyDescent="0.2">
      <c r="A104" s="7">
        <v>81</v>
      </c>
      <c r="B104" s="239"/>
      <c r="C104" s="239"/>
      <c r="D104" s="239"/>
      <c r="E104" s="216"/>
      <c r="F104" s="216"/>
      <c r="G104" s="141"/>
      <c r="H104" s="217"/>
      <c r="I104" s="61"/>
      <c r="J104" s="62"/>
      <c r="K104" s="57">
        <f t="shared" si="27"/>
        <v>0</v>
      </c>
      <c r="L104" s="62"/>
      <c r="M104" s="62"/>
      <c r="N104" s="62"/>
      <c r="O104" s="62"/>
      <c r="P104" s="62"/>
      <c r="Q104" s="57">
        <f t="shared" si="28"/>
        <v>0</v>
      </c>
      <c r="R104" s="58" t="str">
        <f t="shared" si="29"/>
        <v/>
      </c>
      <c r="S104" s="230" t="str">
        <f t="shared" si="31"/>
        <v/>
      </c>
      <c r="T104" s="228"/>
      <c r="U104" s="59"/>
      <c r="V104" s="224"/>
      <c r="W104" s="221">
        <f t="shared" si="30"/>
        <v>0</v>
      </c>
      <c r="X104" s="48" t="b">
        <f t="shared" si="32"/>
        <v>0</v>
      </c>
      <c r="Y104" s="48" t="str">
        <f t="shared" si="33"/>
        <v>ok</v>
      </c>
      <c r="Z104" s="48">
        <f t="shared" si="34"/>
        <v>0</v>
      </c>
      <c r="AA104" s="48">
        <f t="shared" si="35"/>
        <v>0</v>
      </c>
      <c r="AC104" s="78" t="str" cm="1">
        <f t="array" ref="AC104">IF(H104="nebodované zameranie","ok",IF(AND(OR($D$4="vyberte oblasť",$D$4="")),"ok",IF(AND($D$4&lt;&gt;"",K104=0),"ok",IF(AND($D$4=$Z$15,OR(H104={"a)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zameranie"})),"ok",IF(AND($D$4=$Z$16,OR(H104={"a)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zameranie"})),"ok",IF(AND($D$4=$Z$17,OR(H104={"a)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zameranie"})),"ok",IF(AND($D$4=$Z$18,OR(H104={"a)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zameranie"})),"ok",IF(AND($D$4=$Z$19,H104=""),"ok",IF(AND($D$4=$Z$20,OR(H104={"a)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04" s="48">
        <f t="shared" si="36"/>
        <v>0</v>
      </c>
      <c r="AE104" s="155"/>
      <c r="AJ104" s="48">
        <f t="shared" si="37"/>
        <v>0</v>
      </c>
      <c r="AK104" s="214" t="str">
        <f t="shared" si="38"/>
        <v/>
      </c>
      <c r="AL104" s="214">
        <f t="shared" si="39"/>
        <v>0</v>
      </c>
      <c r="AM104" s="229">
        <f t="shared" si="40"/>
        <v>0</v>
      </c>
      <c r="AN104" s="48">
        <f t="shared" si="41"/>
        <v>0</v>
      </c>
      <c r="AO104" s="214">
        <f t="shared" si="42"/>
        <v>0</v>
      </c>
      <c r="AP104" s="60">
        <f t="shared" si="43"/>
        <v>0</v>
      </c>
    </row>
    <row r="105" spans="1:42" ht="39.950000000000003" customHeight="1" x14ac:dyDescent="0.2">
      <c r="A105" s="7">
        <v>82</v>
      </c>
      <c r="B105" s="239"/>
      <c r="C105" s="239"/>
      <c r="D105" s="239"/>
      <c r="E105" s="216"/>
      <c r="F105" s="216"/>
      <c r="G105" s="141"/>
      <c r="H105" s="217"/>
      <c r="I105" s="61"/>
      <c r="J105" s="62"/>
      <c r="K105" s="57">
        <f t="shared" si="27"/>
        <v>0</v>
      </c>
      <c r="L105" s="62"/>
      <c r="M105" s="62"/>
      <c r="N105" s="62"/>
      <c r="O105" s="62"/>
      <c r="P105" s="62"/>
      <c r="Q105" s="57">
        <f t="shared" si="28"/>
        <v>0</v>
      </c>
      <c r="R105" s="58" t="str">
        <f t="shared" si="29"/>
        <v/>
      </c>
      <c r="S105" s="230" t="str">
        <f t="shared" si="31"/>
        <v/>
      </c>
      <c r="T105" s="228"/>
      <c r="U105" s="59"/>
      <c r="V105" s="224"/>
      <c r="W105" s="221">
        <f t="shared" si="30"/>
        <v>0</v>
      </c>
      <c r="X105" s="48" t="b">
        <f t="shared" si="32"/>
        <v>0</v>
      </c>
      <c r="Y105" s="48" t="str">
        <f t="shared" si="33"/>
        <v>ok</v>
      </c>
      <c r="Z105" s="48">
        <f t="shared" si="34"/>
        <v>0</v>
      </c>
      <c r="AA105" s="48">
        <f t="shared" si="35"/>
        <v>0</v>
      </c>
      <c r="AC105" s="78" t="str" cm="1">
        <f t="array" ref="AC105">IF(H105="nebodované zameranie","ok",IF(AND(OR($D$4="vyberte oblasť",$D$4="")),"ok",IF(AND($D$4&lt;&gt;"",K105=0),"ok",IF(AND($D$4=$Z$15,OR(H105={"a)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zameranie"})),"ok",IF(AND($D$4=$Z$16,OR(H105={"a)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zameranie"})),"ok",IF(AND($D$4=$Z$17,OR(H105={"a)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zameranie"})),"ok",IF(AND($D$4=$Z$18,OR(H105={"a)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zameranie"})),"ok",IF(AND($D$4=$Z$19,H105=""),"ok",IF(AND($D$4=$Z$20,OR(H105={"a)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05" s="48">
        <f t="shared" si="36"/>
        <v>0</v>
      </c>
      <c r="AE105" s="155"/>
      <c r="AJ105" s="48">
        <f t="shared" si="37"/>
        <v>0</v>
      </c>
      <c r="AK105" s="214" t="str">
        <f t="shared" si="38"/>
        <v/>
      </c>
      <c r="AL105" s="214">
        <f t="shared" si="39"/>
        <v>0</v>
      </c>
      <c r="AM105" s="229">
        <f t="shared" si="40"/>
        <v>0</v>
      </c>
      <c r="AN105" s="48">
        <f t="shared" si="41"/>
        <v>0</v>
      </c>
      <c r="AO105" s="214">
        <f t="shared" si="42"/>
        <v>0</v>
      </c>
      <c r="AP105" s="60">
        <f t="shared" si="43"/>
        <v>0</v>
      </c>
    </row>
    <row r="106" spans="1:42" ht="39.950000000000003" customHeight="1" x14ac:dyDescent="0.2">
      <c r="A106" s="7">
        <v>83</v>
      </c>
      <c r="B106" s="239"/>
      <c r="C106" s="239"/>
      <c r="D106" s="239"/>
      <c r="E106" s="216"/>
      <c r="F106" s="216"/>
      <c r="G106" s="141"/>
      <c r="H106" s="217"/>
      <c r="I106" s="61"/>
      <c r="J106" s="62"/>
      <c r="K106" s="57">
        <f t="shared" si="27"/>
        <v>0</v>
      </c>
      <c r="L106" s="62"/>
      <c r="M106" s="62"/>
      <c r="N106" s="62"/>
      <c r="O106" s="62"/>
      <c r="P106" s="62"/>
      <c r="Q106" s="57">
        <f t="shared" si="28"/>
        <v>0</v>
      </c>
      <c r="R106" s="58" t="str">
        <f t="shared" si="29"/>
        <v/>
      </c>
      <c r="S106" s="230" t="str">
        <f t="shared" si="31"/>
        <v/>
      </c>
      <c r="T106" s="228"/>
      <c r="U106" s="59"/>
      <c r="V106" s="224"/>
      <c r="W106" s="221">
        <f t="shared" si="30"/>
        <v>0</v>
      </c>
      <c r="X106" s="48" t="b">
        <f t="shared" si="32"/>
        <v>0</v>
      </c>
      <c r="Y106" s="48" t="str">
        <f t="shared" si="33"/>
        <v>ok</v>
      </c>
      <c r="Z106" s="48">
        <f t="shared" si="34"/>
        <v>0</v>
      </c>
      <c r="AA106" s="48">
        <f t="shared" si="35"/>
        <v>0</v>
      </c>
      <c r="AC106" s="78" t="str" cm="1">
        <f t="array" ref="AC106">IF(H106="nebodované zameranie","ok",IF(AND(OR($D$4="vyberte oblasť",$D$4="")),"ok",IF(AND($D$4&lt;&gt;"",K106=0),"ok",IF(AND($D$4=$Z$15,OR(H106={"a)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zameranie"})),"ok",IF(AND($D$4=$Z$16,OR(H106={"a)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zameranie"})),"ok",IF(AND($D$4=$Z$17,OR(H106={"a)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zameranie"})),"ok",IF(AND($D$4=$Z$18,OR(H106={"a)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zameranie"})),"ok",IF(AND($D$4=$Z$19,H106=""),"ok",IF(AND($D$4=$Z$20,OR(H106={"a)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06" s="48">
        <f t="shared" si="36"/>
        <v>0</v>
      </c>
      <c r="AE106" s="155"/>
      <c r="AJ106" s="48">
        <f t="shared" si="37"/>
        <v>0</v>
      </c>
      <c r="AK106" s="214" t="str">
        <f t="shared" si="38"/>
        <v/>
      </c>
      <c r="AL106" s="214">
        <f t="shared" si="39"/>
        <v>0</v>
      </c>
      <c r="AM106" s="229">
        <f t="shared" si="40"/>
        <v>0</v>
      </c>
      <c r="AN106" s="48">
        <f t="shared" si="41"/>
        <v>0</v>
      </c>
      <c r="AO106" s="214">
        <f t="shared" si="42"/>
        <v>0</v>
      </c>
      <c r="AP106" s="60">
        <f t="shared" si="43"/>
        <v>0</v>
      </c>
    </row>
    <row r="107" spans="1:42" ht="39.950000000000003" customHeight="1" x14ac:dyDescent="0.2">
      <c r="A107" s="7">
        <v>84</v>
      </c>
      <c r="B107" s="239"/>
      <c r="C107" s="239"/>
      <c r="D107" s="239"/>
      <c r="E107" s="216"/>
      <c r="F107" s="216"/>
      <c r="G107" s="141"/>
      <c r="H107" s="217"/>
      <c r="I107" s="61"/>
      <c r="J107" s="62"/>
      <c r="K107" s="57">
        <f t="shared" si="27"/>
        <v>0</v>
      </c>
      <c r="L107" s="62"/>
      <c r="M107" s="62"/>
      <c r="N107" s="62"/>
      <c r="O107" s="62"/>
      <c r="P107" s="62"/>
      <c r="Q107" s="57">
        <f t="shared" si="28"/>
        <v>0</v>
      </c>
      <c r="R107" s="58" t="str">
        <f t="shared" si="29"/>
        <v/>
      </c>
      <c r="S107" s="230" t="str">
        <f t="shared" si="31"/>
        <v/>
      </c>
      <c r="T107" s="228"/>
      <c r="U107" s="59"/>
      <c r="V107" s="224"/>
      <c r="W107" s="221">
        <f t="shared" si="30"/>
        <v>0</v>
      </c>
      <c r="X107" s="48" t="b">
        <f t="shared" si="32"/>
        <v>0</v>
      </c>
      <c r="Y107" s="48" t="str">
        <f t="shared" si="33"/>
        <v>ok</v>
      </c>
      <c r="Z107" s="48">
        <f t="shared" si="34"/>
        <v>0</v>
      </c>
      <c r="AA107" s="48">
        <f t="shared" si="35"/>
        <v>0</v>
      </c>
      <c r="AC107" s="78" t="str" cm="1">
        <f t="array" ref="AC107">IF(H107="nebodované zameranie","ok",IF(AND(OR($D$4="vyberte oblasť",$D$4="")),"ok",IF(AND($D$4&lt;&gt;"",K107=0),"ok",IF(AND($D$4=$Z$15,OR(H107={"a)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zameranie"})),"ok",IF(AND($D$4=$Z$16,OR(H107={"a)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zameranie"})),"ok",IF(AND($D$4=$Z$17,OR(H107={"a)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zameranie"})),"ok",IF(AND($D$4=$Z$18,OR(H107={"a)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zameranie"})),"ok",IF(AND($D$4=$Z$19,H107=""),"ok",IF(AND($D$4=$Z$20,OR(H107={"a)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07" s="48">
        <f t="shared" si="36"/>
        <v>0</v>
      </c>
      <c r="AE107" s="155"/>
      <c r="AJ107" s="48">
        <f t="shared" si="37"/>
        <v>0</v>
      </c>
      <c r="AK107" s="214" t="str">
        <f t="shared" si="38"/>
        <v/>
      </c>
      <c r="AL107" s="214">
        <f t="shared" si="39"/>
        <v>0</v>
      </c>
      <c r="AM107" s="229">
        <f t="shared" si="40"/>
        <v>0</v>
      </c>
      <c r="AN107" s="48">
        <f t="shared" si="41"/>
        <v>0</v>
      </c>
      <c r="AO107" s="214">
        <f t="shared" si="42"/>
        <v>0</v>
      </c>
      <c r="AP107" s="60">
        <f t="shared" si="43"/>
        <v>0</v>
      </c>
    </row>
    <row r="108" spans="1:42" ht="39.950000000000003" customHeight="1" x14ac:dyDescent="0.2">
      <c r="A108" s="7">
        <v>85</v>
      </c>
      <c r="B108" s="239"/>
      <c r="C108" s="239"/>
      <c r="D108" s="239"/>
      <c r="E108" s="216"/>
      <c r="F108" s="216"/>
      <c r="G108" s="141"/>
      <c r="H108" s="217"/>
      <c r="I108" s="61"/>
      <c r="J108" s="62"/>
      <c r="K108" s="57">
        <f t="shared" si="27"/>
        <v>0</v>
      </c>
      <c r="L108" s="62"/>
      <c r="M108" s="62"/>
      <c r="N108" s="62"/>
      <c r="O108" s="62"/>
      <c r="P108" s="62"/>
      <c r="Q108" s="57">
        <f t="shared" si="28"/>
        <v>0</v>
      </c>
      <c r="R108" s="58" t="str">
        <f t="shared" si="29"/>
        <v/>
      </c>
      <c r="S108" s="230" t="str">
        <f t="shared" si="31"/>
        <v/>
      </c>
      <c r="T108" s="228"/>
      <c r="U108" s="59"/>
      <c r="V108" s="224"/>
      <c r="W108" s="221">
        <f t="shared" si="30"/>
        <v>0</v>
      </c>
      <c r="X108" s="48" t="b">
        <f t="shared" si="32"/>
        <v>0</v>
      </c>
      <c r="Y108" s="48" t="str">
        <f t="shared" si="33"/>
        <v>ok</v>
      </c>
      <c r="Z108" s="48">
        <f t="shared" si="34"/>
        <v>0</v>
      </c>
      <c r="AA108" s="48">
        <f t="shared" si="35"/>
        <v>0</v>
      </c>
      <c r="AC108" s="78" t="str" cm="1">
        <f t="array" ref="AC108">IF(H108="nebodované zameranie","ok",IF(AND(OR($D$4="vyberte oblasť",$D$4="")),"ok",IF(AND($D$4&lt;&gt;"",K108=0),"ok",IF(AND($D$4=$Z$15,OR(H108={"a)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zameranie"})),"ok",IF(AND($D$4=$Z$16,OR(H108={"a)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zameranie"})),"ok",IF(AND($D$4=$Z$17,OR(H108={"a)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zameranie"})),"ok",IF(AND($D$4=$Z$18,OR(H108={"a)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zameranie"})),"ok",IF(AND($D$4=$Z$19,H108=""),"ok",IF(AND($D$4=$Z$20,OR(H108={"a)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08" s="48">
        <f t="shared" si="36"/>
        <v>0</v>
      </c>
      <c r="AE108" s="155"/>
      <c r="AJ108" s="48">
        <f t="shared" si="37"/>
        <v>0</v>
      </c>
      <c r="AK108" s="214" t="str">
        <f t="shared" si="38"/>
        <v/>
      </c>
      <c r="AL108" s="214">
        <f t="shared" si="39"/>
        <v>0</v>
      </c>
      <c r="AM108" s="229">
        <f t="shared" si="40"/>
        <v>0</v>
      </c>
      <c r="AN108" s="48">
        <f t="shared" si="41"/>
        <v>0</v>
      </c>
      <c r="AO108" s="214">
        <f t="shared" si="42"/>
        <v>0</v>
      </c>
      <c r="AP108" s="60">
        <f t="shared" si="43"/>
        <v>0</v>
      </c>
    </row>
    <row r="109" spans="1:42" ht="39.950000000000003" customHeight="1" x14ac:dyDescent="0.2">
      <c r="A109" s="7">
        <v>86</v>
      </c>
      <c r="B109" s="239"/>
      <c r="C109" s="239"/>
      <c r="D109" s="239"/>
      <c r="E109" s="216"/>
      <c r="F109" s="216"/>
      <c r="G109" s="141"/>
      <c r="H109" s="217"/>
      <c r="I109" s="61"/>
      <c r="J109" s="62"/>
      <c r="K109" s="57">
        <f t="shared" si="27"/>
        <v>0</v>
      </c>
      <c r="L109" s="62"/>
      <c r="M109" s="62"/>
      <c r="N109" s="62"/>
      <c r="O109" s="62"/>
      <c r="P109" s="62"/>
      <c r="Q109" s="57">
        <f t="shared" si="28"/>
        <v>0</v>
      </c>
      <c r="R109" s="58" t="str">
        <f t="shared" si="29"/>
        <v/>
      </c>
      <c r="S109" s="230" t="str">
        <f t="shared" si="31"/>
        <v/>
      </c>
      <c r="T109" s="228"/>
      <c r="U109" s="59"/>
      <c r="V109" s="224"/>
      <c r="W109" s="221">
        <f t="shared" si="30"/>
        <v>0</v>
      </c>
      <c r="X109" s="48" t="b">
        <f t="shared" si="32"/>
        <v>0</v>
      </c>
      <c r="Y109" s="48" t="str">
        <f t="shared" si="33"/>
        <v>ok</v>
      </c>
      <c r="Z109" s="48">
        <f t="shared" si="34"/>
        <v>0</v>
      </c>
      <c r="AA109" s="48">
        <f t="shared" si="35"/>
        <v>0</v>
      </c>
      <c r="AC109" s="78" t="str" cm="1">
        <f t="array" ref="AC109">IF(H109="nebodované zameranie","ok",IF(AND(OR($D$4="vyberte oblasť",$D$4="")),"ok",IF(AND($D$4&lt;&gt;"",K109=0),"ok",IF(AND($D$4=$Z$15,OR(H109={"a)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zameranie"})),"ok",IF(AND($D$4=$Z$16,OR(H109={"a)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zameranie"})),"ok",IF(AND($D$4=$Z$17,OR(H109={"a)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zameranie"})),"ok",IF(AND($D$4=$Z$18,OR(H109={"a)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zameranie"})),"ok",IF(AND($D$4=$Z$19,H109=""),"ok",IF(AND($D$4=$Z$20,OR(H109={"a)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09" s="48">
        <f t="shared" si="36"/>
        <v>0</v>
      </c>
      <c r="AE109" s="155"/>
      <c r="AJ109" s="48">
        <f t="shared" si="37"/>
        <v>0</v>
      </c>
      <c r="AK109" s="214" t="str">
        <f t="shared" si="38"/>
        <v/>
      </c>
      <c r="AL109" s="214">
        <f t="shared" si="39"/>
        <v>0</v>
      </c>
      <c r="AM109" s="229">
        <f t="shared" si="40"/>
        <v>0</v>
      </c>
      <c r="AN109" s="48">
        <f t="shared" si="41"/>
        <v>0</v>
      </c>
      <c r="AO109" s="214">
        <f t="shared" si="42"/>
        <v>0</v>
      </c>
      <c r="AP109" s="60">
        <f t="shared" si="43"/>
        <v>0</v>
      </c>
    </row>
    <row r="110" spans="1:42" ht="39.950000000000003" customHeight="1" x14ac:dyDescent="0.2">
      <c r="A110" s="7">
        <v>87</v>
      </c>
      <c r="B110" s="239"/>
      <c r="C110" s="239"/>
      <c r="D110" s="239"/>
      <c r="E110" s="216"/>
      <c r="F110" s="216"/>
      <c r="G110" s="141"/>
      <c r="H110" s="217"/>
      <c r="I110" s="61"/>
      <c r="J110" s="62"/>
      <c r="K110" s="57">
        <f t="shared" si="27"/>
        <v>0</v>
      </c>
      <c r="L110" s="62"/>
      <c r="M110" s="62"/>
      <c r="N110" s="62"/>
      <c r="O110" s="62"/>
      <c r="P110" s="62"/>
      <c r="Q110" s="57">
        <f t="shared" si="28"/>
        <v>0</v>
      </c>
      <c r="R110" s="58" t="str">
        <f t="shared" si="29"/>
        <v/>
      </c>
      <c r="S110" s="230" t="str">
        <f t="shared" si="31"/>
        <v/>
      </c>
      <c r="T110" s="228"/>
      <c r="U110" s="59"/>
      <c r="V110" s="224"/>
      <c r="W110" s="221">
        <f t="shared" si="30"/>
        <v>0</v>
      </c>
      <c r="X110" s="48" t="b">
        <f t="shared" si="32"/>
        <v>0</v>
      </c>
      <c r="Y110" s="48" t="str">
        <f t="shared" si="33"/>
        <v>ok</v>
      </c>
      <c r="Z110" s="48">
        <f t="shared" si="34"/>
        <v>0</v>
      </c>
      <c r="AA110" s="48">
        <f t="shared" si="35"/>
        <v>0</v>
      </c>
      <c r="AC110" s="78" t="str" cm="1">
        <f t="array" ref="AC110">IF(H110="nebodované zameranie","ok",IF(AND(OR($D$4="vyberte oblasť",$D$4="")),"ok",IF(AND($D$4&lt;&gt;"",K110=0),"ok",IF(AND($D$4=$Z$15,OR(H110={"a)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zameranie"})),"ok",IF(AND($D$4=$Z$16,OR(H110={"a)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zameranie"})),"ok",IF(AND($D$4=$Z$17,OR(H110={"a)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zameranie"})),"ok",IF(AND($D$4=$Z$18,OR(H110={"a)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zameranie"})),"ok",IF(AND($D$4=$Z$19,H110=""),"ok",IF(AND($D$4=$Z$20,OR(H110={"a)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10" s="48">
        <f t="shared" si="36"/>
        <v>0</v>
      </c>
      <c r="AE110" s="155"/>
      <c r="AJ110" s="48">
        <f t="shared" si="37"/>
        <v>0</v>
      </c>
      <c r="AK110" s="214" t="str">
        <f t="shared" si="38"/>
        <v/>
      </c>
      <c r="AL110" s="214">
        <f t="shared" si="39"/>
        <v>0</v>
      </c>
      <c r="AM110" s="229">
        <f t="shared" si="40"/>
        <v>0</v>
      </c>
      <c r="AN110" s="48">
        <f t="shared" si="41"/>
        <v>0</v>
      </c>
      <c r="AO110" s="214">
        <f t="shared" si="42"/>
        <v>0</v>
      </c>
      <c r="AP110" s="60">
        <f t="shared" si="43"/>
        <v>0</v>
      </c>
    </row>
    <row r="111" spans="1:42" ht="39.950000000000003" customHeight="1" x14ac:dyDescent="0.2">
      <c r="A111" s="7">
        <v>88</v>
      </c>
      <c r="B111" s="239"/>
      <c r="C111" s="239"/>
      <c r="D111" s="239"/>
      <c r="E111" s="216"/>
      <c r="F111" s="216"/>
      <c r="G111" s="141"/>
      <c r="H111" s="217"/>
      <c r="I111" s="61"/>
      <c r="J111" s="62"/>
      <c r="K111" s="57">
        <f t="shared" si="27"/>
        <v>0</v>
      </c>
      <c r="L111" s="62"/>
      <c r="M111" s="62"/>
      <c r="N111" s="62"/>
      <c r="O111" s="62"/>
      <c r="P111" s="62"/>
      <c r="Q111" s="57">
        <f t="shared" si="28"/>
        <v>0</v>
      </c>
      <c r="R111" s="58" t="str">
        <f t="shared" si="29"/>
        <v/>
      </c>
      <c r="S111" s="230" t="str">
        <f t="shared" si="31"/>
        <v/>
      </c>
      <c r="T111" s="228"/>
      <c r="U111" s="59"/>
      <c r="V111" s="224"/>
      <c r="W111" s="221">
        <f t="shared" si="30"/>
        <v>0</v>
      </c>
      <c r="X111" s="48" t="b">
        <f t="shared" si="32"/>
        <v>0</v>
      </c>
      <c r="Y111" s="48" t="str">
        <f t="shared" si="33"/>
        <v>ok</v>
      </c>
      <c r="Z111" s="48">
        <f t="shared" si="34"/>
        <v>0</v>
      </c>
      <c r="AA111" s="48">
        <f t="shared" si="35"/>
        <v>0</v>
      </c>
      <c r="AC111" s="78" t="str" cm="1">
        <f t="array" ref="AC111">IF(H111="nebodované zameranie","ok",IF(AND(OR($D$4="vyberte oblasť",$D$4="")),"ok",IF(AND($D$4&lt;&gt;"",K111=0),"ok",IF(AND($D$4=$Z$15,OR(H111={"a)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zameranie"})),"ok",IF(AND($D$4=$Z$16,OR(H111={"a)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zameranie"})),"ok",IF(AND($D$4=$Z$17,OR(H111={"a)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zameranie"})),"ok",IF(AND($D$4=$Z$18,OR(H111={"a)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zameranie"})),"ok",IF(AND($D$4=$Z$19,H111=""),"ok",IF(AND($D$4=$Z$20,OR(H111={"a)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11" s="48">
        <f t="shared" si="36"/>
        <v>0</v>
      </c>
      <c r="AE111" s="155"/>
      <c r="AJ111" s="48">
        <f t="shared" si="37"/>
        <v>0</v>
      </c>
      <c r="AK111" s="214" t="str">
        <f t="shared" si="38"/>
        <v/>
      </c>
      <c r="AL111" s="214">
        <f t="shared" si="39"/>
        <v>0</v>
      </c>
      <c r="AM111" s="229">
        <f t="shared" si="40"/>
        <v>0</v>
      </c>
      <c r="AN111" s="48">
        <f t="shared" si="41"/>
        <v>0</v>
      </c>
      <c r="AO111" s="214">
        <f t="shared" si="42"/>
        <v>0</v>
      </c>
      <c r="AP111" s="60">
        <f t="shared" si="43"/>
        <v>0</v>
      </c>
    </row>
    <row r="112" spans="1:42" ht="39.950000000000003" customHeight="1" x14ac:dyDescent="0.2">
      <c r="A112" s="7">
        <v>89</v>
      </c>
      <c r="B112" s="239"/>
      <c r="C112" s="239"/>
      <c r="D112" s="239"/>
      <c r="E112" s="216"/>
      <c r="F112" s="216"/>
      <c r="G112" s="141"/>
      <c r="H112" s="217"/>
      <c r="I112" s="61"/>
      <c r="J112" s="62"/>
      <c r="K112" s="57">
        <f t="shared" si="27"/>
        <v>0</v>
      </c>
      <c r="L112" s="62"/>
      <c r="M112" s="62"/>
      <c r="N112" s="62"/>
      <c r="O112" s="62"/>
      <c r="P112" s="62"/>
      <c r="Q112" s="57">
        <f t="shared" si="28"/>
        <v>0</v>
      </c>
      <c r="R112" s="58" t="str">
        <f t="shared" si="29"/>
        <v/>
      </c>
      <c r="S112" s="230" t="str">
        <f t="shared" si="31"/>
        <v/>
      </c>
      <c r="T112" s="228"/>
      <c r="U112" s="59"/>
      <c r="V112" s="224"/>
      <c r="W112" s="221">
        <f t="shared" si="30"/>
        <v>0</v>
      </c>
      <c r="X112" s="48" t="b">
        <f t="shared" si="32"/>
        <v>0</v>
      </c>
      <c r="Y112" s="48" t="str">
        <f t="shared" si="33"/>
        <v>ok</v>
      </c>
      <c r="Z112" s="48">
        <f t="shared" si="34"/>
        <v>0</v>
      </c>
      <c r="AA112" s="48">
        <f t="shared" si="35"/>
        <v>0</v>
      </c>
      <c r="AC112" s="78" t="str" cm="1">
        <f t="array" ref="AC112">IF(H112="nebodované zameranie","ok",IF(AND(OR($D$4="vyberte oblasť",$D$4="")),"ok",IF(AND($D$4&lt;&gt;"",K112=0),"ok",IF(AND($D$4=$Z$15,OR(H112={"a)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zameranie"})),"ok",IF(AND($D$4=$Z$16,OR(H112={"a)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zameranie"})),"ok",IF(AND($D$4=$Z$17,OR(H112={"a)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zameranie"})),"ok",IF(AND($D$4=$Z$18,OR(H112={"a)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zameranie"})),"ok",IF(AND($D$4=$Z$19,H112=""),"ok",IF(AND($D$4=$Z$20,OR(H112={"a)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12" s="48">
        <f t="shared" si="36"/>
        <v>0</v>
      </c>
      <c r="AJ112" s="48">
        <f t="shared" si="37"/>
        <v>0</v>
      </c>
      <c r="AK112" s="214" t="str">
        <f t="shared" si="38"/>
        <v/>
      </c>
      <c r="AL112" s="214">
        <f t="shared" si="39"/>
        <v>0</v>
      </c>
      <c r="AM112" s="229">
        <f t="shared" si="40"/>
        <v>0</v>
      </c>
      <c r="AN112" s="48">
        <f t="shared" si="41"/>
        <v>0</v>
      </c>
      <c r="AO112" s="214">
        <f t="shared" si="42"/>
        <v>0</v>
      </c>
      <c r="AP112" s="60">
        <f t="shared" si="43"/>
        <v>0</v>
      </c>
    </row>
    <row r="113" spans="1:42" ht="39.950000000000003" customHeight="1" x14ac:dyDescent="0.2">
      <c r="A113" s="7">
        <v>90</v>
      </c>
      <c r="B113" s="239"/>
      <c r="C113" s="239"/>
      <c r="D113" s="239"/>
      <c r="E113" s="216"/>
      <c r="F113" s="216"/>
      <c r="G113" s="141"/>
      <c r="H113" s="217"/>
      <c r="I113" s="61"/>
      <c r="J113" s="62"/>
      <c r="K113" s="57">
        <f t="shared" si="27"/>
        <v>0</v>
      </c>
      <c r="L113" s="62"/>
      <c r="M113" s="62"/>
      <c r="N113" s="62"/>
      <c r="O113" s="62"/>
      <c r="P113" s="62"/>
      <c r="Q113" s="57">
        <f t="shared" si="28"/>
        <v>0</v>
      </c>
      <c r="R113" s="58" t="str">
        <f t="shared" si="29"/>
        <v/>
      </c>
      <c r="S113" s="230" t="str">
        <f t="shared" si="31"/>
        <v/>
      </c>
      <c r="T113" s="228"/>
      <c r="U113" s="59"/>
      <c r="V113" s="224"/>
      <c r="W113" s="221">
        <f t="shared" si="30"/>
        <v>0</v>
      </c>
      <c r="X113" s="48" t="b">
        <f t="shared" si="32"/>
        <v>0</v>
      </c>
      <c r="Y113" s="48" t="str">
        <f t="shared" si="33"/>
        <v>ok</v>
      </c>
      <c r="Z113" s="48">
        <f t="shared" si="34"/>
        <v>0</v>
      </c>
      <c r="AA113" s="48">
        <f t="shared" si="35"/>
        <v>0</v>
      </c>
      <c r="AC113" s="78" t="str" cm="1">
        <f t="array" ref="AC113">IF(H113="nebodované zameranie","ok",IF(AND(OR($D$4="vyberte oblasť",$D$4="")),"ok",IF(AND($D$4&lt;&gt;"",K113=0),"ok",IF(AND($D$4=$Z$15,OR(H113={"a)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zameranie"})),"ok",IF(AND($D$4=$Z$16,OR(H113={"a)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zameranie"})),"ok",IF(AND($D$4=$Z$17,OR(H113={"a)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zameranie"})),"ok",IF(AND($D$4=$Z$18,OR(H113={"a)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zameranie"})),"ok",IF(AND($D$4=$Z$19,H113=""),"ok",IF(AND($D$4=$Z$20,OR(H113={"a)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13" s="48">
        <f t="shared" si="36"/>
        <v>0</v>
      </c>
      <c r="AJ113" s="48">
        <f t="shared" si="37"/>
        <v>0</v>
      </c>
      <c r="AK113" s="214" t="str">
        <f t="shared" si="38"/>
        <v/>
      </c>
      <c r="AL113" s="214">
        <f t="shared" si="39"/>
        <v>0</v>
      </c>
      <c r="AM113" s="229">
        <f t="shared" si="40"/>
        <v>0</v>
      </c>
      <c r="AN113" s="48">
        <f t="shared" si="41"/>
        <v>0</v>
      </c>
      <c r="AO113" s="214">
        <f t="shared" si="42"/>
        <v>0</v>
      </c>
      <c r="AP113" s="60">
        <f t="shared" si="43"/>
        <v>0</v>
      </c>
    </row>
    <row r="114" spans="1:42" ht="39.950000000000003" customHeight="1" x14ac:dyDescent="0.2">
      <c r="A114" s="7">
        <v>91</v>
      </c>
      <c r="B114" s="239"/>
      <c r="C114" s="239"/>
      <c r="D114" s="239"/>
      <c r="E114" s="216"/>
      <c r="F114" s="216"/>
      <c r="G114" s="141"/>
      <c r="H114" s="217"/>
      <c r="I114" s="61"/>
      <c r="J114" s="62"/>
      <c r="K114" s="57">
        <f t="shared" si="27"/>
        <v>0</v>
      </c>
      <c r="L114" s="62"/>
      <c r="M114" s="62"/>
      <c r="N114" s="62"/>
      <c r="O114" s="62"/>
      <c r="P114" s="62"/>
      <c r="Q114" s="57">
        <f t="shared" si="28"/>
        <v>0</v>
      </c>
      <c r="R114" s="58" t="str">
        <f t="shared" si="29"/>
        <v/>
      </c>
      <c r="S114" s="230" t="str">
        <f t="shared" si="31"/>
        <v/>
      </c>
      <c r="T114" s="228"/>
      <c r="U114" s="59"/>
      <c r="V114" s="224"/>
      <c r="W114" s="221">
        <f t="shared" si="30"/>
        <v>0</v>
      </c>
      <c r="X114" s="48" t="b">
        <f t="shared" si="32"/>
        <v>0</v>
      </c>
      <c r="Y114" s="48" t="str">
        <f t="shared" si="33"/>
        <v>ok</v>
      </c>
      <c r="Z114" s="48">
        <f t="shared" si="34"/>
        <v>0</v>
      </c>
      <c r="AA114" s="48">
        <f t="shared" si="35"/>
        <v>0</v>
      </c>
      <c r="AC114" s="78" t="str" cm="1">
        <f t="array" ref="AC114">IF(H114="nebodované zameranie","ok",IF(AND(OR($D$4="vyberte oblasť",$D$4="")),"ok",IF(AND($D$4&lt;&gt;"",K114=0),"ok",IF(AND($D$4=$Z$15,OR(H114={"a)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zameranie"})),"ok",IF(AND($D$4=$Z$16,OR(H114={"a)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zameranie"})),"ok",IF(AND($D$4=$Z$17,OR(H114={"a)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zameranie"})),"ok",IF(AND($D$4=$Z$18,OR(H114={"a)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zameranie"})),"ok",IF(AND($D$4=$Z$19,H114=""),"ok",IF(AND($D$4=$Z$20,OR(H114={"a)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14" s="48">
        <f t="shared" si="36"/>
        <v>0</v>
      </c>
      <c r="AJ114" s="48">
        <f t="shared" si="37"/>
        <v>0</v>
      </c>
      <c r="AK114" s="214" t="str">
        <f t="shared" si="38"/>
        <v/>
      </c>
      <c r="AL114" s="214">
        <f t="shared" si="39"/>
        <v>0</v>
      </c>
      <c r="AM114" s="229">
        <f t="shared" si="40"/>
        <v>0</v>
      </c>
      <c r="AN114" s="48">
        <f t="shared" si="41"/>
        <v>0</v>
      </c>
      <c r="AO114" s="214">
        <f t="shared" si="42"/>
        <v>0</v>
      </c>
      <c r="AP114" s="60">
        <f t="shared" si="43"/>
        <v>0</v>
      </c>
    </row>
    <row r="115" spans="1:42" ht="39.950000000000003" customHeight="1" x14ac:dyDescent="0.2">
      <c r="A115" s="7">
        <v>92</v>
      </c>
      <c r="B115" s="239"/>
      <c r="C115" s="239"/>
      <c r="D115" s="239"/>
      <c r="E115" s="216"/>
      <c r="F115" s="216"/>
      <c r="G115" s="141"/>
      <c r="H115" s="217"/>
      <c r="I115" s="61"/>
      <c r="J115" s="62"/>
      <c r="K115" s="57">
        <f t="shared" si="27"/>
        <v>0</v>
      </c>
      <c r="L115" s="62"/>
      <c r="M115" s="62"/>
      <c r="N115" s="62"/>
      <c r="O115" s="62"/>
      <c r="P115" s="62"/>
      <c r="Q115" s="57">
        <f t="shared" si="28"/>
        <v>0</v>
      </c>
      <c r="R115" s="58" t="str">
        <f t="shared" si="29"/>
        <v/>
      </c>
      <c r="S115" s="230" t="str">
        <f t="shared" si="31"/>
        <v/>
      </c>
      <c r="T115" s="228"/>
      <c r="U115" s="59"/>
      <c r="V115" s="224"/>
      <c r="W115" s="221">
        <f t="shared" si="30"/>
        <v>0</v>
      </c>
      <c r="X115" s="48" t="b">
        <f t="shared" si="32"/>
        <v>0</v>
      </c>
      <c r="Y115" s="48" t="str">
        <f t="shared" si="33"/>
        <v>ok</v>
      </c>
      <c r="Z115" s="48">
        <f t="shared" si="34"/>
        <v>0</v>
      </c>
      <c r="AA115" s="48">
        <f t="shared" si="35"/>
        <v>0</v>
      </c>
      <c r="AC115" s="78" t="str" cm="1">
        <f t="array" ref="AC115">IF(H115="nebodované zameranie","ok",IF(AND(OR($D$4="vyberte oblasť",$D$4="")),"ok",IF(AND($D$4&lt;&gt;"",K115=0),"ok",IF(AND($D$4=$Z$15,OR(H115={"a)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zameranie"})),"ok",IF(AND($D$4=$Z$16,OR(H115={"a)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zameranie"})),"ok",IF(AND($D$4=$Z$17,OR(H115={"a)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zameranie"})),"ok",IF(AND($D$4=$Z$18,OR(H115={"a)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zameranie"})),"ok",IF(AND($D$4=$Z$19,H115=""),"ok",IF(AND($D$4=$Z$20,OR(H115={"a)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15" s="48">
        <f t="shared" si="36"/>
        <v>0</v>
      </c>
      <c r="AJ115" s="48">
        <f t="shared" si="37"/>
        <v>0</v>
      </c>
      <c r="AK115" s="214" t="str">
        <f t="shared" si="38"/>
        <v/>
      </c>
      <c r="AL115" s="214">
        <f t="shared" si="39"/>
        <v>0</v>
      </c>
      <c r="AM115" s="229">
        <f t="shared" si="40"/>
        <v>0</v>
      </c>
      <c r="AN115" s="48">
        <f t="shared" si="41"/>
        <v>0</v>
      </c>
      <c r="AO115" s="214">
        <f t="shared" si="42"/>
        <v>0</v>
      </c>
      <c r="AP115" s="60">
        <f t="shared" si="43"/>
        <v>0</v>
      </c>
    </row>
    <row r="116" spans="1:42" ht="39.950000000000003" customHeight="1" x14ac:dyDescent="0.2">
      <c r="A116" s="7">
        <v>93</v>
      </c>
      <c r="B116" s="239"/>
      <c r="C116" s="239"/>
      <c r="D116" s="239"/>
      <c r="E116" s="216"/>
      <c r="F116" s="216"/>
      <c r="G116" s="141"/>
      <c r="H116" s="217"/>
      <c r="I116" s="61"/>
      <c r="J116" s="62"/>
      <c r="K116" s="57">
        <f t="shared" si="27"/>
        <v>0</v>
      </c>
      <c r="L116" s="62"/>
      <c r="M116" s="62"/>
      <c r="N116" s="62"/>
      <c r="O116" s="62"/>
      <c r="P116" s="62"/>
      <c r="Q116" s="57">
        <f t="shared" si="28"/>
        <v>0</v>
      </c>
      <c r="R116" s="58" t="str">
        <f t="shared" si="29"/>
        <v/>
      </c>
      <c r="S116" s="230" t="str">
        <f t="shared" si="31"/>
        <v/>
      </c>
      <c r="T116" s="228"/>
      <c r="U116" s="59"/>
      <c r="V116" s="224"/>
      <c r="W116" s="221">
        <f t="shared" si="30"/>
        <v>0</v>
      </c>
      <c r="X116" s="48" t="b">
        <f t="shared" si="32"/>
        <v>0</v>
      </c>
      <c r="Y116" s="48" t="str">
        <f t="shared" si="33"/>
        <v>ok</v>
      </c>
      <c r="Z116" s="48">
        <f t="shared" si="34"/>
        <v>0</v>
      </c>
      <c r="AA116" s="48">
        <f t="shared" si="35"/>
        <v>0</v>
      </c>
      <c r="AC116" s="78" t="str" cm="1">
        <f t="array" ref="AC116">IF(H116="nebodované zameranie","ok",IF(AND(OR($D$4="vyberte oblasť",$D$4="")),"ok",IF(AND($D$4&lt;&gt;"",K116=0),"ok",IF(AND($D$4=$Z$15,OR(H116={"a)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zameranie"})),"ok",IF(AND($D$4=$Z$16,OR(H116={"a)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zameranie"})),"ok",IF(AND($D$4=$Z$17,OR(H116={"a)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zameranie"})),"ok",IF(AND($D$4=$Z$18,OR(H116={"a)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zameranie"})),"ok",IF(AND($D$4=$Z$19,H116=""),"ok",IF(AND($D$4=$Z$20,OR(H116={"a)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16" s="48">
        <f t="shared" si="36"/>
        <v>0</v>
      </c>
      <c r="AJ116" s="48">
        <f t="shared" si="37"/>
        <v>0</v>
      </c>
      <c r="AK116" s="214" t="str">
        <f t="shared" si="38"/>
        <v/>
      </c>
      <c r="AL116" s="214">
        <f t="shared" si="39"/>
        <v>0</v>
      </c>
      <c r="AM116" s="229">
        <f t="shared" si="40"/>
        <v>0</v>
      </c>
      <c r="AN116" s="48">
        <f t="shared" si="41"/>
        <v>0</v>
      </c>
      <c r="AO116" s="214">
        <f t="shared" si="42"/>
        <v>0</v>
      </c>
      <c r="AP116" s="60">
        <f t="shared" si="43"/>
        <v>0</v>
      </c>
    </row>
    <row r="117" spans="1:42" ht="39.950000000000003" customHeight="1" x14ac:dyDescent="0.2">
      <c r="A117" s="7">
        <v>94</v>
      </c>
      <c r="B117" s="239"/>
      <c r="C117" s="239"/>
      <c r="D117" s="239"/>
      <c r="E117" s="216"/>
      <c r="F117" s="216"/>
      <c r="G117" s="141"/>
      <c r="H117" s="217"/>
      <c r="I117" s="61"/>
      <c r="J117" s="62"/>
      <c r="K117" s="57">
        <f t="shared" si="27"/>
        <v>0</v>
      </c>
      <c r="L117" s="62"/>
      <c r="M117" s="62"/>
      <c r="N117" s="62"/>
      <c r="O117" s="62"/>
      <c r="P117" s="62"/>
      <c r="Q117" s="57">
        <f t="shared" si="28"/>
        <v>0</v>
      </c>
      <c r="R117" s="58" t="str">
        <f t="shared" si="29"/>
        <v/>
      </c>
      <c r="S117" s="230" t="str">
        <f t="shared" si="31"/>
        <v/>
      </c>
      <c r="T117" s="228"/>
      <c r="U117" s="59"/>
      <c r="V117" s="224"/>
      <c r="W117" s="221">
        <f t="shared" si="30"/>
        <v>0</v>
      </c>
      <c r="X117" s="48" t="b">
        <f t="shared" si="32"/>
        <v>0</v>
      </c>
      <c r="Y117" s="48" t="str">
        <f t="shared" si="33"/>
        <v>ok</v>
      </c>
      <c r="Z117" s="48">
        <f t="shared" si="34"/>
        <v>0</v>
      </c>
      <c r="AA117" s="48">
        <f t="shared" si="35"/>
        <v>0</v>
      </c>
      <c r="AC117" s="78" t="str" cm="1">
        <f t="array" ref="AC117">IF(H117="nebodované zameranie","ok",IF(AND(OR($D$4="vyberte oblasť",$D$4="")),"ok",IF(AND($D$4&lt;&gt;"",K117=0),"ok",IF(AND($D$4=$Z$15,OR(H117={"a)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zameranie"})),"ok",IF(AND($D$4=$Z$16,OR(H117={"a)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zameranie"})),"ok",IF(AND($D$4=$Z$17,OR(H117={"a)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zameranie"})),"ok",IF(AND($D$4=$Z$18,OR(H117={"a)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zameranie"})),"ok",IF(AND($D$4=$Z$19,H117=""),"ok",IF(AND($D$4=$Z$20,OR(H117={"a)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17" s="48">
        <f t="shared" si="36"/>
        <v>0</v>
      </c>
      <c r="AJ117" s="48">
        <f t="shared" si="37"/>
        <v>0</v>
      </c>
      <c r="AK117" s="214" t="str">
        <f t="shared" si="38"/>
        <v/>
      </c>
      <c r="AL117" s="214">
        <f t="shared" si="39"/>
        <v>0</v>
      </c>
      <c r="AM117" s="229">
        <f t="shared" si="40"/>
        <v>0</v>
      </c>
      <c r="AN117" s="48">
        <f t="shared" si="41"/>
        <v>0</v>
      </c>
      <c r="AO117" s="214">
        <f t="shared" si="42"/>
        <v>0</v>
      </c>
      <c r="AP117" s="60">
        <f t="shared" si="43"/>
        <v>0</v>
      </c>
    </row>
    <row r="118" spans="1:42" ht="39.950000000000003" customHeight="1" x14ac:dyDescent="0.2">
      <c r="A118" s="7">
        <v>95</v>
      </c>
      <c r="B118" s="239"/>
      <c r="C118" s="239"/>
      <c r="D118" s="239"/>
      <c r="E118" s="216"/>
      <c r="F118" s="216"/>
      <c r="G118" s="141"/>
      <c r="H118" s="217"/>
      <c r="I118" s="61"/>
      <c r="J118" s="62"/>
      <c r="K118" s="57">
        <f t="shared" si="27"/>
        <v>0</v>
      </c>
      <c r="L118" s="62"/>
      <c r="M118" s="62"/>
      <c r="N118" s="62"/>
      <c r="O118" s="62"/>
      <c r="P118" s="62"/>
      <c r="Q118" s="57">
        <f t="shared" si="28"/>
        <v>0</v>
      </c>
      <c r="R118" s="58" t="str">
        <f t="shared" si="29"/>
        <v/>
      </c>
      <c r="S118" s="230" t="str">
        <f t="shared" si="31"/>
        <v/>
      </c>
      <c r="T118" s="228"/>
      <c r="U118" s="59"/>
      <c r="V118" s="224"/>
      <c r="W118" s="221">
        <f t="shared" si="30"/>
        <v>0</v>
      </c>
      <c r="X118" s="48" t="b">
        <f t="shared" si="32"/>
        <v>0</v>
      </c>
      <c r="Y118" s="48" t="str">
        <f t="shared" si="33"/>
        <v>ok</v>
      </c>
      <c r="Z118" s="48">
        <f t="shared" si="34"/>
        <v>0</v>
      </c>
      <c r="AA118" s="48">
        <f t="shared" si="35"/>
        <v>0</v>
      </c>
      <c r="AC118" s="78" t="str" cm="1">
        <f t="array" ref="AC118">IF(H118="nebodované zameranie","ok",IF(AND(OR($D$4="vyberte oblasť",$D$4="")),"ok",IF(AND($D$4&lt;&gt;"",K118=0),"ok",IF(AND($D$4=$Z$15,OR(H118={"a)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zameranie"})),"ok",IF(AND($D$4=$Z$16,OR(H118={"a)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zameranie"})),"ok",IF(AND($D$4=$Z$17,OR(H118={"a)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zameranie"})),"ok",IF(AND($D$4=$Z$18,OR(H118={"a)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zameranie"})),"ok",IF(AND($D$4=$Z$19,H118=""),"ok",IF(AND($D$4=$Z$20,OR(H118={"a)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18" s="48">
        <f t="shared" si="36"/>
        <v>0</v>
      </c>
      <c r="AJ118" s="48">
        <f t="shared" si="37"/>
        <v>0</v>
      </c>
      <c r="AK118" s="214" t="str">
        <f t="shared" si="38"/>
        <v/>
      </c>
      <c r="AL118" s="214">
        <f t="shared" si="39"/>
        <v>0</v>
      </c>
      <c r="AM118" s="229">
        <f t="shared" si="40"/>
        <v>0</v>
      </c>
      <c r="AN118" s="48">
        <f t="shared" si="41"/>
        <v>0</v>
      </c>
      <c r="AO118" s="214">
        <f t="shared" si="42"/>
        <v>0</v>
      </c>
      <c r="AP118" s="60">
        <f t="shared" si="43"/>
        <v>0</v>
      </c>
    </row>
    <row r="119" spans="1:42" ht="39.950000000000003" customHeight="1" x14ac:dyDescent="0.2">
      <c r="A119" s="7">
        <v>96</v>
      </c>
      <c r="B119" s="239"/>
      <c r="C119" s="239"/>
      <c r="D119" s="239"/>
      <c r="E119" s="216"/>
      <c r="F119" s="216"/>
      <c r="G119" s="141"/>
      <c r="H119" s="217"/>
      <c r="I119" s="61"/>
      <c r="J119" s="62"/>
      <c r="K119" s="57">
        <f t="shared" si="27"/>
        <v>0</v>
      </c>
      <c r="L119" s="62"/>
      <c r="M119" s="62"/>
      <c r="N119" s="62"/>
      <c r="O119" s="62"/>
      <c r="P119" s="62"/>
      <c r="Q119" s="57">
        <f t="shared" si="28"/>
        <v>0</v>
      </c>
      <c r="R119" s="58" t="str">
        <f t="shared" si="29"/>
        <v/>
      </c>
      <c r="S119" s="230" t="str">
        <f t="shared" si="31"/>
        <v/>
      </c>
      <c r="T119" s="228"/>
      <c r="U119" s="59"/>
      <c r="V119" s="224"/>
      <c r="W119" s="221">
        <f t="shared" si="30"/>
        <v>0</v>
      </c>
      <c r="X119" s="48" t="b">
        <f t="shared" si="32"/>
        <v>0</v>
      </c>
      <c r="Y119" s="48" t="str">
        <f t="shared" si="33"/>
        <v>ok</v>
      </c>
      <c r="Z119" s="48">
        <f t="shared" si="34"/>
        <v>0</v>
      </c>
      <c r="AA119" s="48">
        <f t="shared" si="35"/>
        <v>0</v>
      </c>
      <c r="AC119" s="78" t="str" cm="1">
        <f t="array" ref="AC119">IF(H119="nebodované zameranie","ok",IF(AND(OR($D$4="vyberte oblasť",$D$4="")),"ok",IF(AND($D$4&lt;&gt;"",K119=0),"ok",IF(AND($D$4=$Z$15,OR(H119={"a)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zameranie"})),"ok",IF(AND($D$4=$Z$16,OR(H119={"a)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zameranie"})),"ok",IF(AND($D$4=$Z$17,OR(H119={"a)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zameranie"})),"ok",IF(AND($D$4=$Z$18,OR(H119={"a)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zameranie"})),"ok",IF(AND($D$4=$Z$19,H119=""),"ok",IF(AND($D$4=$Z$20,OR(H119={"a)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19" s="48">
        <f t="shared" si="36"/>
        <v>0</v>
      </c>
      <c r="AJ119" s="48">
        <f t="shared" si="37"/>
        <v>0</v>
      </c>
      <c r="AK119" s="214" t="str">
        <f t="shared" si="38"/>
        <v/>
      </c>
      <c r="AL119" s="214">
        <f t="shared" si="39"/>
        <v>0</v>
      </c>
      <c r="AM119" s="229">
        <f t="shared" si="40"/>
        <v>0</v>
      </c>
      <c r="AN119" s="48">
        <f t="shared" si="41"/>
        <v>0</v>
      </c>
      <c r="AO119" s="214">
        <f t="shared" si="42"/>
        <v>0</v>
      </c>
      <c r="AP119" s="60">
        <f t="shared" si="43"/>
        <v>0</v>
      </c>
    </row>
    <row r="120" spans="1:42" ht="39.950000000000003" customHeight="1" x14ac:dyDescent="0.2">
      <c r="A120" s="7">
        <v>97</v>
      </c>
      <c r="B120" s="239"/>
      <c r="C120" s="239"/>
      <c r="D120" s="239"/>
      <c r="E120" s="216"/>
      <c r="F120" s="216"/>
      <c r="G120" s="141"/>
      <c r="H120" s="217"/>
      <c r="I120" s="61"/>
      <c r="J120" s="62"/>
      <c r="K120" s="57">
        <f t="shared" si="27"/>
        <v>0</v>
      </c>
      <c r="L120" s="62"/>
      <c r="M120" s="62"/>
      <c r="N120" s="62"/>
      <c r="O120" s="62"/>
      <c r="P120" s="62"/>
      <c r="Q120" s="57">
        <f t="shared" ref="Q120:Q226" si="44">SUM(L120:P120)</f>
        <v>0</v>
      </c>
      <c r="R120" s="58" t="str">
        <f t="shared" ref="R120:R226" si="45">IF(ROUNDDOWN(I120*J120,2)-ROUNDDOWN(SUM(L120:P120),2)=0,"","zlý súčet")</f>
        <v/>
      </c>
      <c r="S120" s="230" t="str">
        <f t="shared" si="31"/>
        <v/>
      </c>
      <c r="T120" s="228"/>
      <c r="U120" s="59"/>
      <c r="V120" s="224"/>
      <c r="W120" s="221">
        <f t="shared" ref="W120:W226" si="46">Q120-V120</f>
        <v>0</v>
      </c>
      <c r="X120" s="48" t="b">
        <f t="shared" si="32"/>
        <v>0</v>
      </c>
      <c r="Y120" s="48" t="str">
        <f t="shared" si="33"/>
        <v>ok</v>
      </c>
      <c r="Z120" s="48">
        <f t="shared" si="34"/>
        <v>0</v>
      </c>
      <c r="AA120" s="48">
        <f t="shared" si="35"/>
        <v>0</v>
      </c>
      <c r="AC120" s="78" t="str" cm="1">
        <f t="array" ref="AC120">IF(H120="nebodované zameranie","ok",IF(AND(OR($D$4="vyberte oblasť",$D$4="")),"ok",IF(AND($D$4&lt;&gt;"",K120=0),"ok",IF(AND($D$4=$Z$15,OR(H120={"a)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zameranie"})),"ok",IF(AND($D$4=$Z$16,OR(H120={"a)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zameranie"})),"ok",IF(AND($D$4=$Z$17,OR(H120={"a)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zameranie"})),"ok",IF(AND($D$4=$Z$18,OR(H120={"a)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zameranie"})),"ok",IF(AND($D$4=$Z$19,H120=""),"ok",IF(AND($D$4=$Z$20,OR(H120={"a)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20" s="48">
        <f t="shared" si="36"/>
        <v>0</v>
      </c>
      <c r="AJ120" s="48">
        <f t="shared" si="37"/>
        <v>0</v>
      </c>
      <c r="AK120" s="214" t="str">
        <f t="shared" si="38"/>
        <v/>
      </c>
      <c r="AL120" s="214">
        <f t="shared" si="39"/>
        <v>0</v>
      </c>
      <c r="AM120" s="229">
        <f t="shared" si="40"/>
        <v>0</v>
      </c>
      <c r="AN120" s="48">
        <f t="shared" si="41"/>
        <v>0</v>
      </c>
      <c r="AO120" s="214">
        <f t="shared" si="42"/>
        <v>0</v>
      </c>
      <c r="AP120" s="60">
        <f t="shared" si="43"/>
        <v>0</v>
      </c>
    </row>
    <row r="121" spans="1:42" ht="39.950000000000003" customHeight="1" x14ac:dyDescent="0.2">
      <c r="A121" s="7">
        <v>98</v>
      </c>
      <c r="B121" s="239"/>
      <c r="C121" s="239"/>
      <c r="D121" s="239"/>
      <c r="E121" s="216"/>
      <c r="F121" s="216"/>
      <c r="G121" s="141"/>
      <c r="H121" s="217"/>
      <c r="I121" s="61"/>
      <c r="J121" s="62"/>
      <c r="K121" s="57">
        <f t="shared" si="27"/>
        <v>0</v>
      </c>
      <c r="L121" s="62"/>
      <c r="M121" s="62"/>
      <c r="N121" s="62"/>
      <c r="O121" s="62"/>
      <c r="P121" s="62"/>
      <c r="Q121" s="57">
        <f t="shared" si="44"/>
        <v>0</v>
      </c>
      <c r="R121" s="58" t="str">
        <f t="shared" si="45"/>
        <v/>
      </c>
      <c r="S121" s="230" t="str">
        <f t="shared" si="31"/>
        <v/>
      </c>
      <c r="T121" s="228"/>
      <c r="U121" s="59"/>
      <c r="V121" s="224"/>
      <c r="W121" s="221">
        <f t="shared" si="46"/>
        <v>0</v>
      </c>
      <c r="X121" s="48" t="b">
        <f t="shared" si="32"/>
        <v>0</v>
      </c>
      <c r="Y121" s="48" t="str">
        <f t="shared" si="33"/>
        <v>ok</v>
      </c>
      <c r="Z121" s="48">
        <f t="shared" si="34"/>
        <v>0</v>
      </c>
      <c r="AA121" s="48">
        <f t="shared" si="35"/>
        <v>0</v>
      </c>
      <c r="AC121" s="78" t="str" cm="1">
        <f t="array" ref="AC121">IF(H121="nebodované zameranie","ok",IF(AND(OR($D$4="vyberte oblasť",$D$4="")),"ok",IF(AND($D$4&lt;&gt;"",K121=0),"ok",IF(AND($D$4=$Z$15,OR(H121={"a)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zameranie"})),"ok",IF(AND($D$4=$Z$16,OR(H121={"a)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zameranie"})),"ok",IF(AND($D$4=$Z$17,OR(H121={"a)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zameranie"})),"ok",IF(AND($D$4=$Z$18,OR(H121={"a)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zameranie"})),"ok",IF(AND($D$4=$Z$19,H121=""),"ok",IF(AND($D$4=$Z$20,OR(H121={"a)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21" s="48">
        <f t="shared" si="36"/>
        <v>0</v>
      </c>
      <c r="AJ121" s="48">
        <f t="shared" si="37"/>
        <v>0</v>
      </c>
      <c r="AK121" s="214" t="str">
        <f t="shared" si="38"/>
        <v/>
      </c>
      <c r="AL121" s="214">
        <f t="shared" si="39"/>
        <v>0</v>
      </c>
      <c r="AM121" s="229">
        <f t="shared" si="40"/>
        <v>0</v>
      </c>
      <c r="AN121" s="48">
        <f t="shared" si="41"/>
        <v>0</v>
      </c>
      <c r="AO121" s="214">
        <f t="shared" si="42"/>
        <v>0</v>
      </c>
      <c r="AP121" s="60">
        <f t="shared" si="43"/>
        <v>0</v>
      </c>
    </row>
    <row r="122" spans="1:42" ht="39.950000000000003" customHeight="1" x14ac:dyDescent="0.2">
      <c r="A122" s="7">
        <v>99</v>
      </c>
      <c r="B122" s="239"/>
      <c r="C122" s="239"/>
      <c r="D122" s="239"/>
      <c r="E122" s="216"/>
      <c r="F122" s="216"/>
      <c r="G122" s="141"/>
      <c r="H122" s="217"/>
      <c r="I122" s="61"/>
      <c r="J122" s="62"/>
      <c r="K122" s="57">
        <f t="shared" si="27"/>
        <v>0</v>
      </c>
      <c r="L122" s="62"/>
      <c r="M122" s="62"/>
      <c r="N122" s="62"/>
      <c r="O122" s="62"/>
      <c r="P122" s="62"/>
      <c r="Q122" s="57">
        <f t="shared" si="44"/>
        <v>0</v>
      </c>
      <c r="R122" s="58" t="str">
        <f t="shared" si="45"/>
        <v/>
      </c>
      <c r="S122" s="230" t="str">
        <f t="shared" si="31"/>
        <v/>
      </c>
      <c r="T122" s="228"/>
      <c r="U122" s="59"/>
      <c r="V122" s="224"/>
      <c r="W122" s="221">
        <f t="shared" si="46"/>
        <v>0</v>
      </c>
      <c r="X122" s="48" t="b">
        <f t="shared" si="32"/>
        <v>0</v>
      </c>
      <c r="Y122" s="48" t="str">
        <f t="shared" si="33"/>
        <v>ok</v>
      </c>
      <c r="Z122" s="48">
        <f t="shared" si="34"/>
        <v>0</v>
      </c>
      <c r="AA122" s="48">
        <f t="shared" si="35"/>
        <v>0</v>
      </c>
      <c r="AC122" s="78" t="str" cm="1">
        <f t="array" ref="AC122">IF(H122="nebodované zameranie","ok",IF(AND(OR($D$4="vyberte oblasť",$D$4="")),"ok",IF(AND($D$4&lt;&gt;"",K122=0),"ok",IF(AND($D$4=$Z$15,OR(H122={"a)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zameranie"})),"ok",IF(AND($D$4=$Z$16,OR(H122={"a)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zameranie"})),"ok",IF(AND($D$4=$Z$17,OR(H122={"a)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zameranie"})),"ok",IF(AND($D$4=$Z$18,OR(H122={"a)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zameranie"})),"ok",IF(AND($D$4=$Z$19,H122=""),"ok",IF(AND($D$4=$Z$20,OR(H122={"a)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22" s="48">
        <f t="shared" si="36"/>
        <v>0</v>
      </c>
      <c r="AJ122" s="48">
        <f t="shared" si="37"/>
        <v>0</v>
      </c>
      <c r="AK122" s="214" t="str">
        <f t="shared" si="38"/>
        <v/>
      </c>
      <c r="AL122" s="214">
        <f t="shared" si="39"/>
        <v>0</v>
      </c>
      <c r="AM122" s="229">
        <f t="shared" si="40"/>
        <v>0</v>
      </c>
      <c r="AN122" s="48">
        <f t="shared" si="41"/>
        <v>0</v>
      </c>
      <c r="AO122" s="214">
        <f t="shared" si="42"/>
        <v>0</v>
      </c>
      <c r="AP122" s="60">
        <f t="shared" si="43"/>
        <v>0</v>
      </c>
    </row>
    <row r="123" spans="1:42" ht="39.950000000000003" customHeight="1" x14ac:dyDescent="0.2">
      <c r="A123" s="7">
        <v>100</v>
      </c>
      <c r="B123" s="239"/>
      <c r="C123" s="239"/>
      <c r="D123" s="239"/>
      <c r="E123" s="216"/>
      <c r="F123" s="216"/>
      <c r="G123" s="141"/>
      <c r="H123" s="217"/>
      <c r="I123" s="61"/>
      <c r="J123" s="62"/>
      <c r="K123" s="57">
        <f t="shared" si="27"/>
        <v>0</v>
      </c>
      <c r="L123" s="62"/>
      <c r="M123" s="62"/>
      <c r="N123" s="62"/>
      <c r="O123" s="62"/>
      <c r="P123" s="62"/>
      <c r="Q123" s="57">
        <f t="shared" si="44"/>
        <v>0</v>
      </c>
      <c r="R123" s="58" t="str">
        <f t="shared" si="45"/>
        <v/>
      </c>
      <c r="S123" s="230" t="str">
        <f t="shared" si="31"/>
        <v/>
      </c>
      <c r="T123" s="228"/>
      <c r="U123" s="59"/>
      <c r="V123" s="224"/>
      <c r="W123" s="221">
        <f t="shared" si="46"/>
        <v>0</v>
      </c>
      <c r="X123" s="48" t="b">
        <f t="shared" si="32"/>
        <v>0</v>
      </c>
      <c r="Y123" s="48" t="str">
        <f t="shared" si="33"/>
        <v>ok</v>
      </c>
      <c r="Z123" s="48">
        <f t="shared" si="34"/>
        <v>0</v>
      </c>
      <c r="AA123" s="48">
        <f t="shared" si="35"/>
        <v>0</v>
      </c>
      <c r="AC123" s="78" t="str" cm="1">
        <f t="array" ref="AC123">IF(H123="nebodované zameranie","ok",IF(AND(OR($D$4="vyberte oblasť",$D$4="")),"ok",IF(AND($D$4&lt;&gt;"",K123=0),"ok",IF(AND($D$4=$Z$15,OR(H123={"a)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zameranie"})),"ok",IF(AND($D$4=$Z$16,OR(H123={"a)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zameranie"})),"ok",IF(AND($D$4=$Z$17,OR(H123={"a)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zameranie"})),"ok",IF(AND($D$4=$Z$18,OR(H123={"a)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zameranie"})),"ok",IF(AND($D$4=$Z$19,H123=""),"ok",IF(AND($D$4=$Z$20,OR(H123={"a)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23" s="48">
        <f t="shared" si="36"/>
        <v>0</v>
      </c>
      <c r="AJ123" s="48">
        <f t="shared" si="37"/>
        <v>0</v>
      </c>
      <c r="AK123" s="214" t="str">
        <f t="shared" si="38"/>
        <v/>
      </c>
      <c r="AL123" s="214">
        <f t="shared" si="39"/>
        <v>0</v>
      </c>
      <c r="AM123" s="229">
        <f t="shared" si="40"/>
        <v>0</v>
      </c>
      <c r="AN123" s="48">
        <f t="shared" si="41"/>
        <v>0</v>
      </c>
      <c r="AO123" s="214">
        <f t="shared" si="42"/>
        <v>0</v>
      </c>
      <c r="AP123" s="60">
        <f t="shared" si="43"/>
        <v>0</v>
      </c>
    </row>
    <row r="124" spans="1:42" ht="39.950000000000003" customHeight="1" x14ac:dyDescent="0.2">
      <c r="A124" s="7">
        <v>101</v>
      </c>
      <c r="B124" s="239"/>
      <c r="C124" s="239"/>
      <c r="D124" s="239"/>
      <c r="E124" s="216"/>
      <c r="F124" s="216"/>
      <c r="G124" s="141"/>
      <c r="H124" s="217"/>
      <c r="I124" s="61"/>
      <c r="J124" s="62"/>
      <c r="K124" s="57">
        <f t="shared" ref="K124:K133" si="47">ROUNDDOWN(I124*J124,2)</f>
        <v>0</v>
      </c>
      <c r="L124" s="62"/>
      <c r="M124" s="62"/>
      <c r="N124" s="62"/>
      <c r="O124" s="62"/>
      <c r="P124" s="62"/>
      <c r="Q124" s="57">
        <f t="shared" ref="Q124:Q133" si="48">SUM(L124:P124)</f>
        <v>0</v>
      </c>
      <c r="R124" s="58" t="str">
        <f t="shared" ref="R124:R133" si="49">IF(ROUNDDOWN(I124*J124,2)-ROUNDDOWN(SUM(L124:P124),2)=0,"","zlý súčet")</f>
        <v/>
      </c>
      <c r="S124" s="230" t="str">
        <f t="shared" si="31"/>
        <v/>
      </c>
      <c r="T124" s="228"/>
      <c r="U124" s="59"/>
      <c r="V124" s="224"/>
      <c r="W124" s="221">
        <f t="shared" ref="W124:W133" si="50">Q124-V124</f>
        <v>0</v>
      </c>
      <c r="X124" s="48" t="b">
        <f t="shared" si="32"/>
        <v>0</v>
      </c>
      <c r="Y124" s="48" t="str">
        <f t="shared" si="33"/>
        <v>ok</v>
      </c>
      <c r="Z124" s="48">
        <f t="shared" ref="Z124:Z133" si="51">IF(Y124="chyba",1,0)</f>
        <v>0</v>
      </c>
      <c r="AA124" s="48">
        <f t="shared" ref="AA124:AA133" si="52">IF(R124="zlý súčet",1,0)</f>
        <v>0</v>
      </c>
      <c r="AC124" s="78" t="str" cm="1">
        <f t="array" ref="AC124">IF(H124="nebodované zameranie","ok",IF(AND(OR($D$4="vyberte oblasť",$D$4="")),"ok",IF(AND($D$4&lt;&gt;"",K124=0),"ok",IF(AND($D$4=$Z$15,OR(H124={"a)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zameranie"})),"ok",IF(AND($D$4=$Z$16,OR(H124={"a)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zameranie"})),"ok",IF(AND($D$4=$Z$17,OR(H124={"a)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zameranie"})),"ok",IF(AND($D$4=$Z$18,OR(H124={"a)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zameranie"})),"ok",IF(AND($D$4=$Z$19,H124=""),"ok",IF(AND($D$4=$Z$20,OR(H124={"a)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24" s="48">
        <f t="shared" si="36"/>
        <v>0</v>
      </c>
      <c r="AJ124" s="48">
        <f t="shared" si="37"/>
        <v>0</v>
      </c>
      <c r="AK124" s="214" t="str">
        <f t="shared" si="38"/>
        <v/>
      </c>
      <c r="AL124" s="214">
        <f t="shared" si="39"/>
        <v>0</v>
      </c>
      <c r="AM124" s="229">
        <f t="shared" si="40"/>
        <v>0</v>
      </c>
      <c r="AN124" s="48">
        <f t="shared" si="41"/>
        <v>0</v>
      </c>
      <c r="AO124" s="214">
        <f t="shared" si="42"/>
        <v>0</v>
      </c>
      <c r="AP124" s="60">
        <f t="shared" si="43"/>
        <v>0</v>
      </c>
    </row>
    <row r="125" spans="1:42" ht="39.950000000000003" customHeight="1" x14ac:dyDescent="0.2">
      <c r="A125" s="7">
        <v>102</v>
      </c>
      <c r="B125" s="239"/>
      <c r="C125" s="239"/>
      <c r="D125" s="239"/>
      <c r="E125" s="216"/>
      <c r="F125" s="216"/>
      <c r="G125" s="141"/>
      <c r="H125" s="217"/>
      <c r="I125" s="61"/>
      <c r="J125" s="62"/>
      <c r="K125" s="57">
        <f t="shared" si="47"/>
        <v>0</v>
      </c>
      <c r="L125" s="62"/>
      <c r="M125" s="62"/>
      <c r="N125" s="62"/>
      <c r="O125" s="62"/>
      <c r="P125" s="62"/>
      <c r="Q125" s="57">
        <f t="shared" si="48"/>
        <v>0</v>
      </c>
      <c r="R125" s="58" t="str">
        <f t="shared" si="49"/>
        <v/>
      </c>
      <c r="S125" s="230" t="str">
        <f t="shared" si="31"/>
        <v/>
      </c>
      <c r="T125" s="228"/>
      <c r="U125" s="59"/>
      <c r="V125" s="224"/>
      <c r="W125" s="221">
        <f t="shared" si="50"/>
        <v>0</v>
      </c>
      <c r="X125" s="48" t="b">
        <f t="shared" si="32"/>
        <v>0</v>
      </c>
      <c r="Y125" s="48" t="str">
        <f t="shared" si="33"/>
        <v>ok</v>
      </c>
      <c r="Z125" s="48">
        <f t="shared" si="51"/>
        <v>0</v>
      </c>
      <c r="AA125" s="48">
        <f t="shared" si="52"/>
        <v>0</v>
      </c>
      <c r="AC125" s="78" t="str" cm="1">
        <f t="array" ref="AC125">IF(H125="nebodované zameranie","ok",IF(AND(OR($D$4="vyberte oblasť",$D$4="")),"ok",IF(AND($D$4&lt;&gt;"",K125=0),"ok",IF(AND($D$4=$Z$15,OR(H125={"a)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zameranie"})),"ok",IF(AND($D$4=$Z$16,OR(H125={"a)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zameranie"})),"ok",IF(AND($D$4=$Z$17,OR(H125={"a)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zameranie"})),"ok",IF(AND($D$4=$Z$18,OR(H125={"a)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zameranie"})),"ok",IF(AND($D$4=$Z$19,H125=""),"ok",IF(AND($D$4=$Z$20,OR(H125={"a)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25" s="48">
        <f t="shared" si="36"/>
        <v>0</v>
      </c>
      <c r="AJ125" s="48">
        <f t="shared" si="37"/>
        <v>0</v>
      </c>
      <c r="AK125" s="214" t="str">
        <f t="shared" si="38"/>
        <v/>
      </c>
      <c r="AL125" s="214">
        <f t="shared" si="39"/>
        <v>0</v>
      </c>
      <c r="AM125" s="229">
        <f t="shared" si="40"/>
        <v>0</v>
      </c>
      <c r="AN125" s="48">
        <f t="shared" si="41"/>
        <v>0</v>
      </c>
      <c r="AO125" s="214">
        <f t="shared" si="42"/>
        <v>0</v>
      </c>
      <c r="AP125" s="60">
        <f t="shared" si="43"/>
        <v>0</v>
      </c>
    </row>
    <row r="126" spans="1:42" ht="39.950000000000003" customHeight="1" x14ac:dyDescent="0.2">
      <c r="A126" s="7">
        <v>103</v>
      </c>
      <c r="B126" s="239"/>
      <c r="C126" s="239"/>
      <c r="D126" s="239"/>
      <c r="E126" s="216"/>
      <c r="F126" s="216"/>
      <c r="G126" s="141"/>
      <c r="H126" s="217"/>
      <c r="I126" s="61"/>
      <c r="J126" s="62"/>
      <c r="K126" s="57">
        <f t="shared" si="47"/>
        <v>0</v>
      </c>
      <c r="L126" s="62"/>
      <c r="M126" s="62"/>
      <c r="N126" s="62"/>
      <c r="O126" s="62"/>
      <c r="P126" s="62"/>
      <c r="Q126" s="57">
        <f t="shared" si="48"/>
        <v>0</v>
      </c>
      <c r="R126" s="58" t="str">
        <f t="shared" si="49"/>
        <v/>
      </c>
      <c r="S126" s="230" t="str">
        <f t="shared" si="31"/>
        <v/>
      </c>
      <c r="T126" s="228"/>
      <c r="U126" s="59"/>
      <c r="V126" s="224"/>
      <c r="W126" s="221">
        <f t="shared" si="50"/>
        <v>0</v>
      </c>
      <c r="X126" s="48" t="b">
        <f t="shared" si="32"/>
        <v>0</v>
      </c>
      <c r="Y126" s="48" t="str">
        <f t="shared" si="33"/>
        <v>ok</v>
      </c>
      <c r="Z126" s="48">
        <f t="shared" si="51"/>
        <v>0</v>
      </c>
      <c r="AA126" s="48">
        <f t="shared" si="52"/>
        <v>0</v>
      </c>
      <c r="AC126" s="78" t="str" cm="1">
        <f t="array" ref="AC126">IF(H126="nebodované zameranie","ok",IF(AND(OR($D$4="vyberte oblasť",$D$4="")),"ok",IF(AND($D$4&lt;&gt;"",K126=0),"ok",IF(AND($D$4=$Z$15,OR(H126={"a)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zameranie"})),"ok",IF(AND($D$4=$Z$16,OR(H126={"a)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zameranie"})),"ok",IF(AND($D$4=$Z$17,OR(H126={"a)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zameranie"})),"ok",IF(AND($D$4=$Z$18,OR(H126={"a)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zameranie"})),"ok",IF(AND($D$4=$Z$19,H126=""),"ok",IF(AND($D$4=$Z$20,OR(H126={"a)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26" s="48">
        <f t="shared" si="36"/>
        <v>0</v>
      </c>
      <c r="AJ126" s="48">
        <f t="shared" si="37"/>
        <v>0</v>
      </c>
      <c r="AK126" s="214" t="str">
        <f t="shared" si="38"/>
        <v/>
      </c>
      <c r="AL126" s="214">
        <f t="shared" si="39"/>
        <v>0</v>
      </c>
      <c r="AM126" s="229">
        <f t="shared" si="40"/>
        <v>0</v>
      </c>
      <c r="AN126" s="48">
        <f t="shared" si="41"/>
        <v>0</v>
      </c>
      <c r="AO126" s="214">
        <f t="shared" si="42"/>
        <v>0</v>
      </c>
      <c r="AP126" s="60">
        <f t="shared" si="43"/>
        <v>0</v>
      </c>
    </row>
    <row r="127" spans="1:42" ht="39.950000000000003" customHeight="1" x14ac:dyDescent="0.2">
      <c r="A127" s="7">
        <v>104</v>
      </c>
      <c r="B127" s="239"/>
      <c r="C127" s="239"/>
      <c r="D127" s="239"/>
      <c r="E127" s="216"/>
      <c r="F127" s="216"/>
      <c r="G127" s="141"/>
      <c r="H127" s="217"/>
      <c r="I127" s="61"/>
      <c r="J127" s="62"/>
      <c r="K127" s="57">
        <f t="shared" si="47"/>
        <v>0</v>
      </c>
      <c r="L127" s="62"/>
      <c r="M127" s="62"/>
      <c r="N127" s="62"/>
      <c r="O127" s="62"/>
      <c r="P127" s="62"/>
      <c r="Q127" s="57">
        <f t="shared" si="48"/>
        <v>0</v>
      </c>
      <c r="R127" s="58" t="str">
        <f t="shared" si="49"/>
        <v/>
      </c>
      <c r="S127" s="230" t="str">
        <f t="shared" si="31"/>
        <v/>
      </c>
      <c r="T127" s="228"/>
      <c r="U127" s="59"/>
      <c r="V127" s="224"/>
      <c r="W127" s="221">
        <f t="shared" si="50"/>
        <v>0</v>
      </c>
      <c r="X127" s="48" t="b">
        <f t="shared" si="32"/>
        <v>0</v>
      </c>
      <c r="Y127" s="48" t="str">
        <f t="shared" si="33"/>
        <v>ok</v>
      </c>
      <c r="Z127" s="48">
        <f t="shared" si="51"/>
        <v>0</v>
      </c>
      <c r="AA127" s="48">
        <f t="shared" si="52"/>
        <v>0</v>
      </c>
      <c r="AC127" s="78" t="str" cm="1">
        <f t="array" ref="AC127">IF(H127="nebodované zameranie","ok",IF(AND(OR($D$4="vyberte oblasť",$D$4="")),"ok",IF(AND($D$4&lt;&gt;"",K127=0),"ok",IF(AND($D$4=$Z$15,OR(H127={"a)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zameranie"})),"ok",IF(AND($D$4=$Z$16,OR(H127={"a)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zameranie"})),"ok",IF(AND($D$4=$Z$17,OR(H127={"a)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zameranie"})),"ok",IF(AND($D$4=$Z$18,OR(H127={"a)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zameranie"})),"ok",IF(AND($D$4=$Z$19,H127=""),"ok",IF(AND($D$4=$Z$20,OR(H127={"a)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27" s="48">
        <f t="shared" si="36"/>
        <v>0</v>
      </c>
      <c r="AJ127" s="48">
        <f t="shared" si="37"/>
        <v>0</v>
      </c>
      <c r="AK127" s="214" t="str">
        <f t="shared" si="38"/>
        <v/>
      </c>
      <c r="AL127" s="214">
        <f t="shared" si="39"/>
        <v>0</v>
      </c>
      <c r="AM127" s="229">
        <f t="shared" si="40"/>
        <v>0</v>
      </c>
      <c r="AN127" s="48">
        <f t="shared" si="41"/>
        <v>0</v>
      </c>
      <c r="AO127" s="214">
        <f t="shared" si="42"/>
        <v>0</v>
      </c>
      <c r="AP127" s="60">
        <f t="shared" si="43"/>
        <v>0</v>
      </c>
    </row>
    <row r="128" spans="1:42" ht="39.950000000000003" customHeight="1" x14ac:dyDescent="0.2">
      <c r="A128" s="7">
        <v>105</v>
      </c>
      <c r="B128" s="239"/>
      <c r="C128" s="239"/>
      <c r="D128" s="239"/>
      <c r="E128" s="216"/>
      <c r="F128" s="216"/>
      <c r="G128" s="141"/>
      <c r="H128" s="217"/>
      <c r="I128" s="61"/>
      <c r="J128" s="62"/>
      <c r="K128" s="57">
        <f t="shared" si="47"/>
        <v>0</v>
      </c>
      <c r="L128" s="62"/>
      <c r="M128" s="62"/>
      <c r="N128" s="62"/>
      <c r="O128" s="62"/>
      <c r="P128" s="62"/>
      <c r="Q128" s="57">
        <f t="shared" si="48"/>
        <v>0</v>
      </c>
      <c r="R128" s="58" t="str">
        <f t="shared" si="49"/>
        <v/>
      </c>
      <c r="S128" s="230" t="str">
        <f t="shared" si="31"/>
        <v/>
      </c>
      <c r="T128" s="228"/>
      <c r="U128" s="59"/>
      <c r="V128" s="224"/>
      <c r="W128" s="221">
        <f t="shared" si="50"/>
        <v>0</v>
      </c>
      <c r="X128" s="48" t="b">
        <f t="shared" si="32"/>
        <v>0</v>
      </c>
      <c r="Y128" s="48" t="str">
        <f t="shared" si="33"/>
        <v>ok</v>
      </c>
      <c r="Z128" s="48">
        <f t="shared" si="51"/>
        <v>0</v>
      </c>
      <c r="AA128" s="48">
        <f t="shared" si="52"/>
        <v>0</v>
      </c>
      <c r="AC128" s="78" t="str" cm="1">
        <f t="array" ref="AC128">IF(H128="nebodované zameranie","ok",IF(AND(OR($D$4="vyberte oblasť",$D$4="")),"ok",IF(AND($D$4&lt;&gt;"",K128=0),"ok",IF(AND($D$4=$Z$15,OR(H128={"a)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zameranie"})),"ok",IF(AND($D$4=$Z$16,OR(H128={"a)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zameranie"})),"ok",IF(AND($D$4=$Z$17,OR(H128={"a)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zameranie"})),"ok",IF(AND($D$4=$Z$18,OR(H128={"a)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zameranie"})),"ok",IF(AND($D$4=$Z$19,H128=""),"ok",IF(AND($D$4=$Z$20,OR(H128={"a)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28" s="48">
        <f t="shared" si="36"/>
        <v>0</v>
      </c>
      <c r="AJ128" s="48">
        <f t="shared" si="37"/>
        <v>0</v>
      </c>
      <c r="AK128" s="214" t="str">
        <f t="shared" si="38"/>
        <v/>
      </c>
      <c r="AL128" s="214">
        <f t="shared" si="39"/>
        <v>0</v>
      </c>
      <c r="AM128" s="229">
        <f t="shared" si="40"/>
        <v>0</v>
      </c>
      <c r="AN128" s="48">
        <f t="shared" si="41"/>
        <v>0</v>
      </c>
      <c r="AO128" s="214">
        <f t="shared" si="42"/>
        <v>0</v>
      </c>
      <c r="AP128" s="60">
        <f t="shared" si="43"/>
        <v>0</v>
      </c>
    </row>
    <row r="129" spans="1:42" ht="39.950000000000003" customHeight="1" x14ac:dyDescent="0.2">
      <c r="A129" s="7">
        <v>106</v>
      </c>
      <c r="B129" s="239"/>
      <c r="C129" s="239"/>
      <c r="D129" s="239"/>
      <c r="E129" s="216"/>
      <c r="F129" s="216"/>
      <c r="G129" s="141"/>
      <c r="H129" s="217"/>
      <c r="I129" s="61"/>
      <c r="J129" s="62"/>
      <c r="K129" s="57">
        <f t="shared" si="47"/>
        <v>0</v>
      </c>
      <c r="L129" s="62"/>
      <c r="M129" s="62"/>
      <c r="N129" s="62"/>
      <c r="O129" s="62"/>
      <c r="P129" s="62"/>
      <c r="Q129" s="57">
        <f t="shared" si="48"/>
        <v>0</v>
      </c>
      <c r="R129" s="58" t="str">
        <f t="shared" si="49"/>
        <v/>
      </c>
      <c r="S129" s="230" t="str">
        <f t="shared" si="31"/>
        <v/>
      </c>
      <c r="T129" s="228"/>
      <c r="U129" s="59"/>
      <c r="V129" s="224"/>
      <c r="W129" s="221">
        <f t="shared" si="50"/>
        <v>0</v>
      </c>
      <c r="X129" s="48" t="b">
        <f t="shared" si="32"/>
        <v>0</v>
      </c>
      <c r="Y129" s="48" t="str">
        <f t="shared" si="33"/>
        <v>ok</v>
      </c>
      <c r="Z129" s="48">
        <f t="shared" si="51"/>
        <v>0</v>
      </c>
      <c r="AA129" s="48">
        <f t="shared" si="52"/>
        <v>0</v>
      </c>
      <c r="AC129" s="78" t="str" cm="1">
        <f t="array" ref="AC129">IF(H129="nebodované zameranie","ok",IF(AND(OR($D$4="vyberte oblasť",$D$4="")),"ok",IF(AND($D$4&lt;&gt;"",K129=0),"ok",IF(AND($D$4=$Z$15,OR(H129={"a)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zameranie"})),"ok",IF(AND($D$4=$Z$16,OR(H129={"a)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zameranie"})),"ok",IF(AND($D$4=$Z$17,OR(H129={"a)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zameranie"})),"ok",IF(AND($D$4=$Z$18,OR(H129={"a)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zameranie"})),"ok",IF(AND($D$4=$Z$19,H129=""),"ok",IF(AND($D$4=$Z$20,OR(H129={"a)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29" s="48">
        <f t="shared" si="36"/>
        <v>0</v>
      </c>
      <c r="AJ129" s="48">
        <f t="shared" si="37"/>
        <v>0</v>
      </c>
      <c r="AK129" s="214" t="str">
        <f t="shared" si="38"/>
        <v/>
      </c>
      <c r="AL129" s="214">
        <f t="shared" si="39"/>
        <v>0</v>
      </c>
      <c r="AM129" s="229">
        <f t="shared" si="40"/>
        <v>0</v>
      </c>
      <c r="AN129" s="48">
        <f t="shared" si="41"/>
        <v>0</v>
      </c>
      <c r="AO129" s="214">
        <f t="shared" si="42"/>
        <v>0</v>
      </c>
      <c r="AP129" s="60">
        <f t="shared" si="43"/>
        <v>0</v>
      </c>
    </row>
    <row r="130" spans="1:42" ht="39.950000000000003" customHeight="1" x14ac:dyDescent="0.2">
      <c r="A130" s="7">
        <v>107</v>
      </c>
      <c r="B130" s="239"/>
      <c r="C130" s="239"/>
      <c r="D130" s="239"/>
      <c r="E130" s="216"/>
      <c r="F130" s="216"/>
      <c r="G130" s="141"/>
      <c r="H130" s="217"/>
      <c r="I130" s="61"/>
      <c r="J130" s="62"/>
      <c r="K130" s="57">
        <f t="shared" si="47"/>
        <v>0</v>
      </c>
      <c r="L130" s="62"/>
      <c r="M130" s="62"/>
      <c r="N130" s="62"/>
      <c r="O130" s="62"/>
      <c r="P130" s="62"/>
      <c r="Q130" s="57">
        <f t="shared" si="48"/>
        <v>0</v>
      </c>
      <c r="R130" s="58" t="str">
        <f t="shared" si="49"/>
        <v/>
      </c>
      <c r="S130" s="230" t="str">
        <f t="shared" si="31"/>
        <v/>
      </c>
      <c r="T130" s="228"/>
      <c r="U130" s="59"/>
      <c r="V130" s="224"/>
      <c r="W130" s="221">
        <f t="shared" si="50"/>
        <v>0</v>
      </c>
      <c r="X130" s="48" t="b">
        <f t="shared" si="32"/>
        <v>0</v>
      </c>
      <c r="Y130" s="48" t="str">
        <f t="shared" si="33"/>
        <v>ok</v>
      </c>
      <c r="Z130" s="48">
        <f t="shared" si="51"/>
        <v>0</v>
      </c>
      <c r="AA130" s="48">
        <f t="shared" si="52"/>
        <v>0</v>
      </c>
      <c r="AC130" s="78" t="str" cm="1">
        <f t="array" ref="AC130">IF(H130="nebodované zameranie","ok",IF(AND(OR($D$4="vyberte oblasť",$D$4="")),"ok",IF(AND($D$4&lt;&gt;"",K130=0),"ok",IF(AND($D$4=$Z$15,OR(H130={"a)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zameranie"})),"ok",IF(AND($D$4=$Z$16,OR(H130={"a)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zameranie"})),"ok",IF(AND($D$4=$Z$17,OR(H130={"a)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zameranie"})),"ok",IF(AND($D$4=$Z$18,OR(H130={"a)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zameranie"})),"ok",IF(AND($D$4=$Z$19,H130=""),"ok",IF(AND($D$4=$Z$20,OR(H130={"a)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30" s="48">
        <f t="shared" si="36"/>
        <v>0</v>
      </c>
      <c r="AJ130" s="48">
        <f t="shared" si="37"/>
        <v>0</v>
      </c>
      <c r="AK130" s="214" t="str">
        <f t="shared" si="38"/>
        <v/>
      </c>
      <c r="AL130" s="214">
        <f t="shared" si="39"/>
        <v>0</v>
      </c>
      <c r="AM130" s="229">
        <f t="shared" si="40"/>
        <v>0</v>
      </c>
      <c r="AN130" s="48">
        <f t="shared" si="41"/>
        <v>0</v>
      </c>
      <c r="AO130" s="214">
        <f t="shared" si="42"/>
        <v>0</v>
      </c>
      <c r="AP130" s="60">
        <f t="shared" si="43"/>
        <v>0</v>
      </c>
    </row>
    <row r="131" spans="1:42" ht="39.950000000000003" customHeight="1" x14ac:dyDescent="0.2">
      <c r="A131" s="7">
        <v>108</v>
      </c>
      <c r="B131" s="239"/>
      <c r="C131" s="239"/>
      <c r="D131" s="239"/>
      <c r="E131" s="216"/>
      <c r="F131" s="216"/>
      <c r="G131" s="141"/>
      <c r="H131" s="217"/>
      <c r="I131" s="61"/>
      <c r="J131" s="62"/>
      <c r="K131" s="57">
        <f t="shared" si="47"/>
        <v>0</v>
      </c>
      <c r="L131" s="62"/>
      <c r="M131" s="62"/>
      <c r="N131" s="62"/>
      <c r="O131" s="62"/>
      <c r="P131" s="62"/>
      <c r="Q131" s="57">
        <f t="shared" si="48"/>
        <v>0</v>
      </c>
      <c r="R131" s="58" t="str">
        <f t="shared" si="49"/>
        <v/>
      </c>
      <c r="S131" s="230" t="str">
        <f t="shared" si="31"/>
        <v/>
      </c>
      <c r="T131" s="228"/>
      <c r="U131" s="59"/>
      <c r="V131" s="224"/>
      <c r="W131" s="221">
        <f t="shared" si="50"/>
        <v>0</v>
      </c>
      <c r="X131" s="48" t="b">
        <f t="shared" si="32"/>
        <v>0</v>
      </c>
      <c r="Y131" s="48" t="str">
        <f t="shared" si="33"/>
        <v>ok</v>
      </c>
      <c r="Z131" s="48">
        <f t="shared" si="51"/>
        <v>0</v>
      </c>
      <c r="AA131" s="48">
        <f t="shared" si="52"/>
        <v>0</v>
      </c>
      <c r="AC131" s="78" t="str" cm="1">
        <f t="array" ref="AC131">IF(H131="nebodované zameranie","ok",IF(AND(OR($D$4="vyberte oblasť",$D$4="")),"ok",IF(AND($D$4&lt;&gt;"",K131=0),"ok",IF(AND($D$4=$Z$15,OR(H131={"a)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zameranie"})),"ok",IF(AND($D$4=$Z$16,OR(H131={"a)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zameranie"})),"ok",IF(AND($D$4=$Z$17,OR(H131={"a)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zameranie"})),"ok",IF(AND($D$4=$Z$18,OR(H131={"a)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zameranie"})),"ok",IF(AND($D$4=$Z$19,H131=""),"ok",IF(AND($D$4=$Z$20,OR(H131={"a)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31" s="48">
        <f t="shared" si="36"/>
        <v>0</v>
      </c>
      <c r="AJ131" s="48">
        <f t="shared" si="37"/>
        <v>0</v>
      </c>
      <c r="AK131" s="214" t="str">
        <f t="shared" si="38"/>
        <v/>
      </c>
      <c r="AL131" s="214">
        <f t="shared" si="39"/>
        <v>0</v>
      </c>
      <c r="AM131" s="229">
        <f t="shared" si="40"/>
        <v>0</v>
      </c>
      <c r="AN131" s="48">
        <f t="shared" si="41"/>
        <v>0</v>
      </c>
      <c r="AO131" s="214">
        <f t="shared" si="42"/>
        <v>0</v>
      </c>
      <c r="AP131" s="60">
        <f t="shared" si="43"/>
        <v>0</v>
      </c>
    </row>
    <row r="132" spans="1:42" ht="39.950000000000003" customHeight="1" x14ac:dyDescent="0.2">
      <c r="A132" s="7">
        <v>109</v>
      </c>
      <c r="B132" s="239"/>
      <c r="C132" s="239"/>
      <c r="D132" s="239"/>
      <c r="E132" s="216"/>
      <c r="F132" s="216"/>
      <c r="G132" s="141"/>
      <c r="H132" s="217"/>
      <c r="I132" s="61"/>
      <c r="J132" s="62"/>
      <c r="K132" s="57">
        <f t="shared" si="47"/>
        <v>0</v>
      </c>
      <c r="L132" s="62"/>
      <c r="M132" s="62"/>
      <c r="N132" s="62"/>
      <c r="O132" s="62"/>
      <c r="P132" s="62"/>
      <c r="Q132" s="57">
        <f t="shared" si="48"/>
        <v>0</v>
      </c>
      <c r="R132" s="58" t="str">
        <f t="shared" si="49"/>
        <v/>
      </c>
      <c r="S132" s="230" t="str">
        <f t="shared" si="31"/>
        <v/>
      </c>
      <c r="T132" s="228"/>
      <c r="U132" s="59"/>
      <c r="V132" s="224"/>
      <c r="W132" s="221">
        <f t="shared" si="50"/>
        <v>0</v>
      </c>
      <c r="X132" s="48" t="b">
        <f t="shared" si="32"/>
        <v>0</v>
      </c>
      <c r="Y132" s="48" t="str">
        <f t="shared" si="33"/>
        <v>ok</v>
      </c>
      <c r="Z132" s="48">
        <f t="shared" si="51"/>
        <v>0</v>
      </c>
      <c r="AA132" s="48">
        <f t="shared" si="52"/>
        <v>0</v>
      </c>
      <c r="AC132" s="78" t="str" cm="1">
        <f t="array" ref="AC132">IF(H132="nebodované zameranie","ok",IF(AND(OR($D$4="vyberte oblasť",$D$4="")),"ok",IF(AND($D$4&lt;&gt;"",K132=0),"ok",IF(AND($D$4=$Z$15,OR(H132={"a)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zameranie"})),"ok",IF(AND($D$4=$Z$16,OR(H132={"a)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zameranie"})),"ok",IF(AND($D$4=$Z$17,OR(H132={"a)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zameranie"})),"ok",IF(AND($D$4=$Z$18,OR(H132={"a)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zameranie"})),"ok",IF(AND($D$4=$Z$19,H132=""),"ok",IF(AND($D$4=$Z$20,OR(H132={"a)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32" s="48">
        <f t="shared" si="36"/>
        <v>0</v>
      </c>
      <c r="AJ132" s="48">
        <f t="shared" si="37"/>
        <v>0</v>
      </c>
      <c r="AK132" s="214" t="str">
        <f t="shared" si="38"/>
        <v/>
      </c>
      <c r="AL132" s="214">
        <f t="shared" si="39"/>
        <v>0</v>
      </c>
      <c r="AM132" s="229">
        <f t="shared" si="40"/>
        <v>0</v>
      </c>
      <c r="AN132" s="48">
        <f t="shared" si="41"/>
        <v>0</v>
      </c>
      <c r="AO132" s="214">
        <f t="shared" si="42"/>
        <v>0</v>
      </c>
      <c r="AP132" s="60">
        <f t="shared" si="43"/>
        <v>0</v>
      </c>
    </row>
    <row r="133" spans="1:42" ht="39.950000000000003" customHeight="1" x14ac:dyDescent="0.2">
      <c r="A133" s="7">
        <v>110</v>
      </c>
      <c r="B133" s="239"/>
      <c r="C133" s="239"/>
      <c r="D133" s="239"/>
      <c r="E133" s="216"/>
      <c r="F133" s="216"/>
      <c r="G133" s="141"/>
      <c r="H133" s="217"/>
      <c r="I133" s="61"/>
      <c r="J133" s="62"/>
      <c r="K133" s="57">
        <f t="shared" si="47"/>
        <v>0</v>
      </c>
      <c r="L133" s="62"/>
      <c r="M133" s="62"/>
      <c r="N133" s="62"/>
      <c r="O133" s="62"/>
      <c r="P133" s="62"/>
      <c r="Q133" s="57">
        <f t="shared" si="48"/>
        <v>0</v>
      </c>
      <c r="R133" s="58" t="str">
        <f t="shared" si="49"/>
        <v/>
      </c>
      <c r="S133" s="230" t="str">
        <f t="shared" si="31"/>
        <v/>
      </c>
      <c r="T133" s="228"/>
      <c r="U133" s="59"/>
      <c r="V133" s="224"/>
      <c r="W133" s="221">
        <f t="shared" si="50"/>
        <v>0</v>
      </c>
      <c r="X133" s="48" t="b">
        <f t="shared" si="32"/>
        <v>0</v>
      </c>
      <c r="Y133" s="48" t="str">
        <f t="shared" si="33"/>
        <v>ok</v>
      </c>
      <c r="Z133" s="48">
        <f t="shared" si="51"/>
        <v>0</v>
      </c>
      <c r="AA133" s="48">
        <f t="shared" si="52"/>
        <v>0</v>
      </c>
      <c r="AC133" s="78" t="str" cm="1">
        <f t="array" ref="AC133">IF(H133="nebodované zameranie","ok",IF(AND(OR($D$4="vyberte oblasť",$D$4="")),"ok",IF(AND($D$4&lt;&gt;"",K133=0),"ok",IF(AND($D$4=$Z$15,OR(H133={"a)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zameranie"})),"ok",IF(AND($D$4=$Z$16,OR(H133={"a)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zameranie"})),"ok",IF(AND($D$4=$Z$17,OR(H133={"a)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zameranie"})),"ok",IF(AND($D$4=$Z$18,OR(H133={"a)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zameranie"})),"ok",IF(AND($D$4=$Z$19,H133=""),"ok",IF(AND($D$4=$Z$20,OR(H133={"a)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33" s="48">
        <f t="shared" si="36"/>
        <v>0</v>
      </c>
      <c r="AJ133" s="48">
        <f t="shared" si="37"/>
        <v>0</v>
      </c>
      <c r="AK133" s="214" t="str">
        <f t="shared" si="38"/>
        <v/>
      </c>
      <c r="AL133" s="214">
        <f t="shared" si="39"/>
        <v>0</v>
      </c>
      <c r="AM133" s="229">
        <f t="shared" si="40"/>
        <v>0</v>
      </c>
      <c r="AN133" s="48">
        <f t="shared" si="41"/>
        <v>0</v>
      </c>
      <c r="AO133" s="214">
        <f t="shared" si="42"/>
        <v>0</v>
      </c>
      <c r="AP133" s="60">
        <f t="shared" si="43"/>
        <v>0</v>
      </c>
    </row>
    <row r="134" spans="1:42" ht="39.950000000000003" customHeight="1" x14ac:dyDescent="0.2">
      <c r="A134" s="7">
        <v>111</v>
      </c>
      <c r="B134" s="239"/>
      <c r="C134" s="239"/>
      <c r="D134" s="239"/>
      <c r="E134" s="216"/>
      <c r="F134" s="216"/>
      <c r="G134" s="141"/>
      <c r="H134" s="217"/>
      <c r="I134" s="61"/>
      <c r="J134" s="62"/>
      <c r="K134" s="57">
        <f t="shared" si="27"/>
        <v>0</v>
      </c>
      <c r="L134" s="62"/>
      <c r="M134" s="62"/>
      <c r="N134" s="62"/>
      <c r="O134" s="62"/>
      <c r="P134" s="62"/>
      <c r="Q134" s="57">
        <f t="shared" si="44"/>
        <v>0</v>
      </c>
      <c r="R134" s="58" t="str">
        <f t="shared" si="45"/>
        <v/>
      </c>
      <c r="S134" s="230" t="str">
        <f t="shared" si="31"/>
        <v/>
      </c>
      <c r="T134" s="228"/>
      <c r="U134" s="59"/>
      <c r="V134" s="224"/>
      <c r="W134" s="221">
        <f t="shared" si="46"/>
        <v>0</v>
      </c>
      <c r="X134" s="48" t="b">
        <f t="shared" si="32"/>
        <v>0</v>
      </c>
      <c r="Y134" s="48" t="str">
        <f t="shared" si="33"/>
        <v>ok</v>
      </c>
      <c r="Z134" s="48">
        <f t="shared" si="34"/>
        <v>0</v>
      </c>
      <c r="AA134" s="48">
        <f t="shared" si="35"/>
        <v>0</v>
      </c>
      <c r="AC134" s="78" t="str" cm="1">
        <f t="array" ref="AC134">IF(H134="nebodované zameranie","ok",IF(AND(OR($D$4="vyberte oblasť",$D$4="")),"ok",IF(AND($D$4&lt;&gt;"",K134=0),"ok",IF(AND($D$4=$Z$15,OR(H134={"a)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zameranie"})),"ok",IF(AND($D$4=$Z$16,OR(H134={"a)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zameranie"})),"ok",IF(AND($D$4=$Z$17,OR(H134={"a)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zameranie"})),"ok",IF(AND($D$4=$Z$18,OR(H134={"a)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zameranie"})),"ok",IF(AND($D$4=$Z$19,H134=""),"ok",IF(AND($D$4=$Z$20,OR(H134={"a)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34" s="48">
        <f t="shared" si="36"/>
        <v>0</v>
      </c>
      <c r="AJ134" s="48">
        <f t="shared" si="37"/>
        <v>0</v>
      </c>
      <c r="AK134" s="214" t="str">
        <f t="shared" si="38"/>
        <v/>
      </c>
      <c r="AL134" s="214">
        <f t="shared" si="39"/>
        <v>0</v>
      </c>
      <c r="AM134" s="229">
        <f t="shared" si="40"/>
        <v>0</v>
      </c>
      <c r="AN134" s="48">
        <f t="shared" si="41"/>
        <v>0</v>
      </c>
      <c r="AO134" s="214">
        <f t="shared" si="42"/>
        <v>0</v>
      </c>
      <c r="AP134" s="60">
        <f t="shared" si="43"/>
        <v>0</v>
      </c>
    </row>
    <row r="135" spans="1:42" ht="39.950000000000003" customHeight="1" x14ac:dyDescent="0.2">
      <c r="A135" s="7">
        <v>112</v>
      </c>
      <c r="B135" s="239"/>
      <c r="C135" s="239"/>
      <c r="D135" s="239"/>
      <c r="E135" s="216"/>
      <c r="F135" s="216"/>
      <c r="G135" s="141"/>
      <c r="H135" s="217"/>
      <c r="I135" s="61"/>
      <c r="J135" s="62"/>
      <c r="K135" s="57">
        <f t="shared" si="27"/>
        <v>0</v>
      </c>
      <c r="L135" s="62"/>
      <c r="M135" s="62"/>
      <c r="N135" s="62"/>
      <c r="O135" s="62"/>
      <c r="P135" s="62"/>
      <c r="Q135" s="57">
        <f t="shared" si="44"/>
        <v>0</v>
      </c>
      <c r="R135" s="58" t="str">
        <f t="shared" si="45"/>
        <v/>
      </c>
      <c r="S135" s="230" t="str">
        <f t="shared" si="31"/>
        <v/>
      </c>
      <c r="T135" s="228"/>
      <c r="U135" s="59"/>
      <c r="V135" s="224"/>
      <c r="W135" s="221">
        <f t="shared" si="46"/>
        <v>0</v>
      </c>
      <c r="X135" s="48" t="b">
        <f t="shared" si="32"/>
        <v>0</v>
      </c>
      <c r="Y135" s="48" t="str">
        <f t="shared" si="33"/>
        <v>ok</v>
      </c>
      <c r="Z135" s="48">
        <f t="shared" si="34"/>
        <v>0</v>
      </c>
      <c r="AA135" s="48">
        <f t="shared" si="35"/>
        <v>0</v>
      </c>
      <c r="AC135" s="78" t="str" cm="1">
        <f t="array" ref="AC135">IF(H135="nebodované zameranie","ok",IF(AND(OR($D$4="vyberte oblasť",$D$4="")),"ok",IF(AND($D$4&lt;&gt;"",K135=0),"ok",IF(AND($D$4=$Z$15,OR(H135={"a)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zameranie"})),"ok",IF(AND($D$4=$Z$16,OR(H135={"a)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zameranie"})),"ok",IF(AND($D$4=$Z$17,OR(H135={"a)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zameranie"})),"ok",IF(AND($D$4=$Z$18,OR(H135={"a)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zameranie"})),"ok",IF(AND($D$4=$Z$19,H135=""),"ok",IF(AND($D$4=$Z$20,OR(H135={"a)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35" s="48">
        <f t="shared" si="36"/>
        <v>0</v>
      </c>
      <c r="AJ135" s="48">
        <f t="shared" si="37"/>
        <v>0</v>
      </c>
      <c r="AK135" s="214" t="str">
        <f t="shared" si="38"/>
        <v/>
      </c>
      <c r="AL135" s="214">
        <f t="shared" si="39"/>
        <v>0</v>
      </c>
      <c r="AM135" s="229">
        <f t="shared" si="40"/>
        <v>0</v>
      </c>
      <c r="AN135" s="48">
        <f t="shared" si="41"/>
        <v>0</v>
      </c>
      <c r="AO135" s="214">
        <f t="shared" si="42"/>
        <v>0</v>
      </c>
      <c r="AP135" s="60">
        <f t="shared" si="43"/>
        <v>0</v>
      </c>
    </row>
    <row r="136" spans="1:42" ht="39.950000000000003" customHeight="1" x14ac:dyDescent="0.2">
      <c r="A136" s="7">
        <v>113</v>
      </c>
      <c r="B136" s="239"/>
      <c r="C136" s="239"/>
      <c r="D136" s="239"/>
      <c r="E136" s="216"/>
      <c r="F136" s="216"/>
      <c r="G136" s="141"/>
      <c r="H136" s="217"/>
      <c r="I136" s="61"/>
      <c r="J136" s="62"/>
      <c r="K136" s="57">
        <f t="shared" si="27"/>
        <v>0</v>
      </c>
      <c r="L136" s="62"/>
      <c r="M136" s="62"/>
      <c r="N136" s="62"/>
      <c r="O136" s="62"/>
      <c r="P136" s="62"/>
      <c r="Q136" s="57">
        <f t="shared" si="44"/>
        <v>0</v>
      </c>
      <c r="R136" s="58" t="str">
        <f t="shared" si="45"/>
        <v/>
      </c>
      <c r="S136" s="230" t="str">
        <f t="shared" si="31"/>
        <v/>
      </c>
      <c r="T136" s="228"/>
      <c r="U136" s="59"/>
      <c r="V136" s="224"/>
      <c r="W136" s="221">
        <f t="shared" si="46"/>
        <v>0</v>
      </c>
      <c r="X136" s="48" t="b">
        <f t="shared" si="32"/>
        <v>0</v>
      </c>
      <c r="Y136" s="48" t="str">
        <f t="shared" si="33"/>
        <v>ok</v>
      </c>
      <c r="Z136" s="48">
        <f t="shared" si="34"/>
        <v>0</v>
      </c>
      <c r="AA136" s="48">
        <f t="shared" si="35"/>
        <v>0</v>
      </c>
      <c r="AC136" s="78" t="str" cm="1">
        <f t="array" ref="AC136">IF(H136="nebodované zameranie","ok",IF(AND(OR($D$4="vyberte oblasť",$D$4="")),"ok",IF(AND($D$4&lt;&gt;"",K136=0),"ok",IF(AND($D$4=$Z$15,OR(H136={"a)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zameranie"})),"ok",IF(AND($D$4=$Z$16,OR(H136={"a)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zameranie"})),"ok",IF(AND($D$4=$Z$17,OR(H136={"a)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zameranie"})),"ok",IF(AND($D$4=$Z$18,OR(H136={"a)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zameranie"})),"ok",IF(AND($D$4=$Z$19,H136=""),"ok",IF(AND($D$4=$Z$20,OR(H136={"a)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36" s="48">
        <f t="shared" si="36"/>
        <v>0</v>
      </c>
      <c r="AJ136" s="48">
        <f t="shared" si="37"/>
        <v>0</v>
      </c>
      <c r="AK136" s="214" t="str">
        <f t="shared" si="38"/>
        <v/>
      </c>
      <c r="AL136" s="214">
        <f t="shared" si="39"/>
        <v>0</v>
      </c>
      <c r="AM136" s="229">
        <f t="shared" si="40"/>
        <v>0</v>
      </c>
      <c r="AN136" s="48">
        <f t="shared" si="41"/>
        <v>0</v>
      </c>
      <c r="AO136" s="214">
        <f t="shared" si="42"/>
        <v>0</v>
      </c>
      <c r="AP136" s="60">
        <f t="shared" si="43"/>
        <v>0</v>
      </c>
    </row>
    <row r="137" spans="1:42" ht="39.950000000000003" customHeight="1" x14ac:dyDescent="0.2">
      <c r="A137" s="7">
        <v>114</v>
      </c>
      <c r="B137" s="239"/>
      <c r="C137" s="239"/>
      <c r="D137" s="239"/>
      <c r="E137" s="216"/>
      <c r="F137" s="216"/>
      <c r="G137" s="141"/>
      <c r="H137" s="217"/>
      <c r="I137" s="61"/>
      <c r="J137" s="62"/>
      <c r="K137" s="57">
        <f t="shared" si="27"/>
        <v>0</v>
      </c>
      <c r="L137" s="62"/>
      <c r="M137" s="62"/>
      <c r="N137" s="62"/>
      <c r="O137" s="62"/>
      <c r="P137" s="62"/>
      <c r="Q137" s="57">
        <f t="shared" si="44"/>
        <v>0</v>
      </c>
      <c r="R137" s="58" t="str">
        <f t="shared" si="45"/>
        <v/>
      </c>
      <c r="S137" s="230" t="str">
        <f t="shared" si="31"/>
        <v/>
      </c>
      <c r="T137" s="228"/>
      <c r="U137" s="59"/>
      <c r="V137" s="224"/>
      <c r="W137" s="221">
        <f t="shared" si="46"/>
        <v>0</v>
      </c>
      <c r="X137" s="48" t="b">
        <f t="shared" si="32"/>
        <v>0</v>
      </c>
      <c r="Y137" s="48" t="str">
        <f t="shared" si="33"/>
        <v>ok</v>
      </c>
      <c r="Z137" s="48">
        <f t="shared" si="34"/>
        <v>0</v>
      </c>
      <c r="AA137" s="48">
        <f t="shared" si="35"/>
        <v>0</v>
      </c>
      <c r="AC137" s="78" t="str" cm="1">
        <f t="array" ref="AC137">IF(H137="nebodované zameranie","ok",IF(AND(OR($D$4="vyberte oblasť",$D$4="")),"ok",IF(AND($D$4&lt;&gt;"",K137=0),"ok",IF(AND($D$4=$Z$15,OR(H137={"a)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zameranie"})),"ok",IF(AND($D$4=$Z$16,OR(H137={"a)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zameranie"})),"ok",IF(AND($D$4=$Z$17,OR(H137={"a)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zameranie"})),"ok",IF(AND($D$4=$Z$18,OR(H137={"a)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zameranie"})),"ok",IF(AND($D$4=$Z$19,H137=""),"ok",IF(AND($D$4=$Z$20,OR(H137={"a)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37" s="48">
        <f t="shared" si="36"/>
        <v>0</v>
      </c>
      <c r="AJ137" s="48">
        <f t="shared" si="37"/>
        <v>0</v>
      </c>
      <c r="AK137" s="214" t="str">
        <f t="shared" si="38"/>
        <v/>
      </c>
      <c r="AL137" s="214">
        <f t="shared" si="39"/>
        <v>0</v>
      </c>
      <c r="AM137" s="229">
        <f t="shared" si="40"/>
        <v>0</v>
      </c>
      <c r="AN137" s="48">
        <f t="shared" si="41"/>
        <v>0</v>
      </c>
      <c r="AO137" s="214">
        <f t="shared" si="42"/>
        <v>0</v>
      </c>
      <c r="AP137" s="60">
        <f t="shared" si="43"/>
        <v>0</v>
      </c>
    </row>
    <row r="138" spans="1:42" ht="39.950000000000003" customHeight="1" x14ac:dyDescent="0.2">
      <c r="A138" s="7">
        <v>115</v>
      </c>
      <c r="B138" s="239"/>
      <c r="C138" s="239"/>
      <c r="D138" s="239"/>
      <c r="E138" s="216"/>
      <c r="F138" s="216"/>
      <c r="G138" s="141"/>
      <c r="H138" s="217"/>
      <c r="I138" s="61"/>
      <c r="J138" s="62"/>
      <c r="K138" s="57">
        <f t="shared" si="27"/>
        <v>0</v>
      </c>
      <c r="L138" s="62"/>
      <c r="M138" s="62"/>
      <c r="N138" s="62"/>
      <c r="O138" s="62"/>
      <c r="P138" s="62"/>
      <c r="Q138" s="57">
        <f t="shared" si="44"/>
        <v>0</v>
      </c>
      <c r="R138" s="58" t="str">
        <f t="shared" si="45"/>
        <v/>
      </c>
      <c r="S138" s="230" t="str">
        <f t="shared" si="31"/>
        <v/>
      </c>
      <c r="T138" s="228"/>
      <c r="U138" s="59"/>
      <c r="V138" s="224"/>
      <c r="W138" s="221">
        <f t="shared" si="46"/>
        <v>0</v>
      </c>
      <c r="X138" s="48" t="b">
        <f t="shared" si="32"/>
        <v>0</v>
      </c>
      <c r="Y138" s="48" t="str">
        <f t="shared" si="33"/>
        <v>ok</v>
      </c>
      <c r="Z138" s="48">
        <f t="shared" si="34"/>
        <v>0</v>
      </c>
      <c r="AA138" s="48">
        <f t="shared" si="35"/>
        <v>0</v>
      </c>
      <c r="AC138" s="78" t="str" cm="1">
        <f t="array" ref="AC138">IF(H138="nebodované zameranie","ok",IF(AND(OR($D$4="vyberte oblasť",$D$4="")),"ok",IF(AND($D$4&lt;&gt;"",K138=0),"ok",IF(AND($D$4=$Z$15,OR(H138={"a)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zameranie"})),"ok",IF(AND($D$4=$Z$16,OR(H138={"a)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zameranie"})),"ok",IF(AND($D$4=$Z$17,OR(H138={"a)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zameranie"})),"ok",IF(AND($D$4=$Z$18,OR(H138={"a)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zameranie"})),"ok",IF(AND($D$4=$Z$19,H138=""),"ok",IF(AND($D$4=$Z$20,OR(H138={"a)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38" s="48">
        <f t="shared" si="36"/>
        <v>0</v>
      </c>
      <c r="AJ138" s="48">
        <f t="shared" si="37"/>
        <v>0</v>
      </c>
      <c r="AK138" s="214" t="str">
        <f t="shared" si="38"/>
        <v/>
      </c>
      <c r="AL138" s="214">
        <f t="shared" si="39"/>
        <v>0</v>
      </c>
      <c r="AM138" s="229">
        <f t="shared" si="40"/>
        <v>0</v>
      </c>
      <c r="AN138" s="48">
        <f t="shared" si="41"/>
        <v>0</v>
      </c>
      <c r="AO138" s="214">
        <f t="shared" si="42"/>
        <v>0</v>
      </c>
      <c r="AP138" s="60">
        <f t="shared" si="43"/>
        <v>0</v>
      </c>
    </row>
    <row r="139" spans="1:42" ht="39.950000000000003" customHeight="1" x14ac:dyDescent="0.2">
      <c r="A139" s="7">
        <v>116</v>
      </c>
      <c r="B139" s="239"/>
      <c r="C139" s="239"/>
      <c r="D139" s="239"/>
      <c r="E139" s="216"/>
      <c r="F139" s="216"/>
      <c r="G139" s="141"/>
      <c r="H139" s="217"/>
      <c r="I139" s="61"/>
      <c r="J139" s="62"/>
      <c r="K139" s="57">
        <f t="shared" si="27"/>
        <v>0</v>
      </c>
      <c r="L139" s="62"/>
      <c r="M139" s="62"/>
      <c r="N139" s="62"/>
      <c r="O139" s="62"/>
      <c r="P139" s="62"/>
      <c r="Q139" s="57">
        <f t="shared" si="44"/>
        <v>0</v>
      </c>
      <c r="R139" s="58" t="str">
        <f t="shared" si="45"/>
        <v/>
      </c>
      <c r="S139" s="230" t="str">
        <f t="shared" si="31"/>
        <v/>
      </c>
      <c r="T139" s="228"/>
      <c r="U139" s="59"/>
      <c r="V139" s="224"/>
      <c r="W139" s="221">
        <f t="shared" si="46"/>
        <v>0</v>
      </c>
      <c r="X139" s="48" t="b">
        <f t="shared" si="32"/>
        <v>0</v>
      </c>
      <c r="Y139" s="48" t="str">
        <f t="shared" si="33"/>
        <v>ok</v>
      </c>
      <c r="Z139" s="48">
        <f t="shared" si="34"/>
        <v>0</v>
      </c>
      <c r="AA139" s="48">
        <f t="shared" si="35"/>
        <v>0</v>
      </c>
      <c r="AC139" s="78" t="str" cm="1">
        <f t="array" ref="AC139">IF(H139="nebodované zameranie","ok",IF(AND(OR($D$4="vyberte oblasť",$D$4="")),"ok",IF(AND($D$4&lt;&gt;"",K139=0),"ok",IF(AND($D$4=$Z$15,OR(H139={"a)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zameranie"})),"ok",IF(AND($D$4=$Z$16,OR(H139={"a)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zameranie"})),"ok",IF(AND($D$4=$Z$17,OR(H139={"a)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zameranie"})),"ok",IF(AND($D$4=$Z$18,OR(H139={"a)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zameranie"})),"ok",IF(AND($D$4=$Z$19,H139=""),"ok",IF(AND($D$4=$Z$20,OR(H139={"a)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39" s="48">
        <f t="shared" si="36"/>
        <v>0</v>
      </c>
      <c r="AJ139" s="48">
        <f t="shared" si="37"/>
        <v>0</v>
      </c>
      <c r="AK139" s="214" t="str">
        <f t="shared" si="38"/>
        <v/>
      </c>
      <c r="AL139" s="214">
        <f t="shared" si="39"/>
        <v>0</v>
      </c>
      <c r="AM139" s="229">
        <f t="shared" si="40"/>
        <v>0</v>
      </c>
      <c r="AN139" s="48">
        <f t="shared" si="41"/>
        <v>0</v>
      </c>
      <c r="AO139" s="214">
        <f t="shared" si="42"/>
        <v>0</v>
      </c>
      <c r="AP139" s="60">
        <f t="shared" si="43"/>
        <v>0</v>
      </c>
    </row>
    <row r="140" spans="1:42" ht="39.950000000000003" customHeight="1" x14ac:dyDescent="0.2">
      <c r="A140" s="7">
        <v>117</v>
      </c>
      <c r="B140" s="239"/>
      <c r="C140" s="239"/>
      <c r="D140" s="239"/>
      <c r="E140" s="216"/>
      <c r="F140" s="216"/>
      <c r="G140" s="141"/>
      <c r="H140" s="217"/>
      <c r="I140" s="61"/>
      <c r="J140" s="62"/>
      <c r="K140" s="57">
        <f t="shared" si="27"/>
        <v>0</v>
      </c>
      <c r="L140" s="62"/>
      <c r="M140" s="62"/>
      <c r="N140" s="62"/>
      <c r="O140" s="62"/>
      <c r="P140" s="62"/>
      <c r="Q140" s="57">
        <f t="shared" si="44"/>
        <v>0</v>
      </c>
      <c r="R140" s="58" t="str">
        <f t="shared" si="45"/>
        <v/>
      </c>
      <c r="S140" s="230" t="str">
        <f t="shared" si="31"/>
        <v/>
      </c>
      <c r="T140" s="228"/>
      <c r="U140" s="59"/>
      <c r="V140" s="224"/>
      <c r="W140" s="221">
        <f t="shared" si="46"/>
        <v>0</v>
      </c>
      <c r="X140" s="48" t="b">
        <f t="shared" si="32"/>
        <v>0</v>
      </c>
      <c r="Y140" s="48" t="str">
        <f t="shared" si="33"/>
        <v>ok</v>
      </c>
      <c r="Z140" s="48">
        <f t="shared" si="34"/>
        <v>0</v>
      </c>
      <c r="AA140" s="48">
        <f t="shared" si="35"/>
        <v>0</v>
      </c>
      <c r="AC140" s="78" t="str" cm="1">
        <f t="array" ref="AC140">IF(H140="nebodované zameranie","ok",IF(AND(OR($D$4="vyberte oblasť",$D$4="")),"ok",IF(AND($D$4&lt;&gt;"",K140=0),"ok",IF(AND($D$4=$Z$15,OR(H140={"a)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zameranie"})),"ok",IF(AND($D$4=$Z$16,OR(H140={"a)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zameranie"})),"ok",IF(AND($D$4=$Z$17,OR(H140={"a)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zameranie"})),"ok",IF(AND($D$4=$Z$18,OR(H140={"a)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zameranie"})),"ok",IF(AND($D$4=$Z$19,H140=""),"ok",IF(AND($D$4=$Z$20,OR(H140={"a)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40" s="48">
        <f t="shared" si="36"/>
        <v>0</v>
      </c>
      <c r="AJ140" s="48">
        <f t="shared" si="37"/>
        <v>0</v>
      </c>
      <c r="AK140" s="214" t="str">
        <f t="shared" si="38"/>
        <v/>
      </c>
      <c r="AL140" s="214">
        <f t="shared" si="39"/>
        <v>0</v>
      </c>
      <c r="AM140" s="229">
        <f t="shared" si="40"/>
        <v>0</v>
      </c>
      <c r="AN140" s="48">
        <f t="shared" si="41"/>
        <v>0</v>
      </c>
      <c r="AO140" s="214">
        <f t="shared" si="42"/>
        <v>0</v>
      </c>
      <c r="AP140" s="60">
        <f t="shared" si="43"/>
        <v>0</v>
      </c>
    </row>
    <row r="141" spans="1:42" ht="39.950000000000003" customHeight="1" x14ac:dyDescent="0.2">
      <c r="A141" s="7">
        <v>118</v>
      </c>
      <c r="B141" s="239"/>
      <c r="C141" s="239"/>
      <c r="D141" s="239"/>
      <c r="E141" s="216"/>
      <c r="F141" s="216"/>
      <c r="G141" s="141"/>
      <c r="H141" s="217"/>
      <c r="I141" s="61"/>
      <c r="J141" s="62"/>
      <c r="K141" s="57">
        <f t="shared" si="27"/>
        <v>0</v>
      </c>
      <c r="L141" s="62"/>
      <c r="M141" s="62"/>
      <c r="N141" s="62"/>
      <c r="O141" s="62"/>
      <c r="P141" s="62"/>
      <c r="Q141" s="57">
        <f t="shared" si="44"/>
        <v>0</v>
      </c>
      <c r="R141" s="58" t="str">
        <f t="shared" si="45"/>
        <v/>
      </c>
      <c r="S141" s="230" t="str">
        <f t="shared" si="31"/>
        <v/>
      </c>
      <c r="T141" s="228"/>
      <c r="U141" s="59"/>
      <c r="V141" s="224"/>
      <c r="W141" s="221">
        <f t="shared" si="46"/>
        <v>0</v>
      </c>
      <c r="X141" s="48" t="b">
        <f t="shared" si="32"/>
        <v>0</v>
      </c>
      <c r="Y141" s="48" t="str">
        <f t="shared" si="33"/>
        <v>ok</v>
      </c>
      <c r="Z141" s="48">
        <f t="shared" si="34"/>
        <v>0</v>
      </c>
      <c r="AA141" s="48">
        <f t="shared" si="35"/>
        <v>0</v>
      </c>
      <c r="AC141" s="78" t="str" cm="1">
        <f t="array" ref="AC141">IF(H141="nebodované zameranie","ok",IF(AND(OR($D$4="vyberte oblasť",$D$4="")),"ok",IF(AND($D$4&lt;&gt;"",K141=0),"ok",IF(AND($D$4=$Z$15,OR(H141={"a)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zameranie"})),"ok",IF(AND($D$4=$Z$16,OR(H141={"a)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zameranie"})),"ok",IF(AND($D$4=$Z$17,OR(H141={"a)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zameranie"})),"ok",IF(AND($D$4=$Z$18,OR(H141={"a)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zameranie"})),"ok",IF(AND($D$4=$Z$19,H141=""),"ok",IF(AND($D$4=$Z$20,OR(H141={"a)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41" s="48">
        <f t="shared" si="36"/>
        <v>0</v>
      </c>
      <c r="AJ141" s="48">
        <f t="shared" si="37"/>
        <v>0</v>
      </c>
      <c r="AK141" s="214" t="str">
        <f t="shared" si="38"/>
        <v/>
      </c>
      <c r="AL141" s="214">
        <f t="shared" si="39"/>
        <v>0</v>
      </c>
      <c r="AM141" s="229">
        <f t="shared" si="40"/>
        <v>0</v>
      </c>
      <c r="AN141" s="48">
        <f t="shared" si="41"/>
        <v>0</v>
      </c>
      <c r="AO141" s="214">
        <f t="shared" si="42"/>
        <v>0</v>
      </c>
      <c r="AP141" s="60">
        <f t="shared" si="43"/>
        <v>0</v>
      </c>
    </row>
    <row r="142" spans="1:42" ht="39.950000000000003" customHeight="1" x14ac:dyDescent="0.2">
      <c r="A142" s="7">
        <v>119</v>
      </c>
      <c r="B142" s="239"/>
      <c r="C142" s="239"/>
      <c r="D142" s="239"/>
      <c r="E142" s="216"/>
      <c r="F142" s="216"/>
      <c r="G142" s="141"/>
      <c r="H142" s="217"/>
      <c r="I142" s="61"/>
      <c r="J142" s="62"/>
      <c r="K142" s="57">
        <f t="shared" si="27"/>
        <v>0</v>
      </c>
      <c r="L142" s="62"/>
      <c r="M142" s="62"/>
      <c r="N142" s="62"/>
      <c r="O142" s="62"/>
      <c r="P142" s="62"/>
      <c r="Q142" s="57">
        <f t="shared" si="44"/>
        <v>0</v>
      </c>
      <c r="R142" s="58" t="str">
        <f t="shared" si="45"/>
        <v/>
      </c>
      <c r="S142" s="230" t="str">
        <f t="shared" si="31"/>
        <v/>
      </c>
      <c r="T142" s="228"/>
      <c r="U142" s="59"/>
      <c r="V142" s="224"/>
      <c r="W142" s="221">
        <f t="shared" si="46"/>
        <v>0</v>
      </c>
      <c r="X142" s="48" t="b">
        <f t="shared" si="32"/>
        <v>0</v>
      </c>
      <c r="Y142" s="48" t="str">
        <f t="shared" si="33"/>
        <v>ok</v>
      </c>
      <c r="Z142" s="48">
        <f t="shared" si="34"/>
        <v>0</v>
      </c>
      <c r="AA142" s="48">
        <f t="shared" si="35"/>
        <v>0</v>
      </c>
      <c r="AC142" s="78" t="str" cm="1">
        <f t="array" ref="AC142">IF(H142="nebodované zameranie","ok",IF(AND(OR($D$4="vyberte oblasť",$D$4="")),"ok",IF(AND($D$4&lt;&gt;"",K142=0),"ok",IF(AND($D$4=$Z$15,OR(H142={"a)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zameranie"})),"ok",IF(AND($D$4=$Z$16,OR(H142={"a)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zameranie"})),"ok",IF(AND($D$4=$Z$17,OR(H142={"a)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zameranie"})),"ok",IF(AND($D$4=$Z$18,OR(H142={"a)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zameranie"})),"ok",IF(AND($D$4=$Z$19,H142=""),"ok",IF(AND($D$4=$Z$20,OR(H142={"a)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42" s="48">
        <f t="shared" si="36"/>
        <v>0</v>
      </c>
      <c r="AJ142" s="48">
        <f t="shared" si="37"/>
        <v>0</v>
      </c>
      <c r="AK142" s="214" t="str">
        <f t="shared" si="38"/>
        <v/>
      </c>
      <c r="AL142" s="214">
        <f t="shared" si="39"/>
        <v>0</v>
      </c>
      <c r="AM142" s="229">
        <f t="shared" si="40"/>
        <v>0</v>
      </c>
      <c r="AN142" s="48">
        <f t="shared" si="41"/>
        <v>0</v>
      </c>
      <c r="AO142" s="214">
        <f t="shared" si="42"/>
        <v>0</v>
      </c>
      <c r="AP142" s="60">
        <f t="shared" si="43"/>
        <v>0</v>
      </c>
    </row>
    <row r="143" spans="1:42" ht="39.950000000000003" customHeight="1" x14ac:dyDescent="0.2">
      <c r="A143" s="7">
        <v>120</v>
      </c>
      <c r="B143" s="239"/>
      <c r="C143" s="239"/>
      <c r="D143" s="239"/>
      <c r="E143" s="216"/>
      <c r="F143" s="216"/>
      <c r="G143" s="141"/>
      <c r="H143" s="217"/>
      <c r="I143" s="61"/>
      <c r="J143" s="62"/>
      <c r="K143" s="57">
        <f t="shared" si="27"/>
        <v>0</v>
      </c>
      <c r="L143" s="62"/>
      <c r="M143" s="62"/>
      <c r="N143" s="62"/>
      <c r="O143" s="62"/>
      <c r="P143" s="62"/>
      <c r="Q143" s="57">
        <f t="shared" si="44"/>
        <v>0</v>
      </c>
      <c r="R143" s="58" t="str">
        <f t="shared" si="45"/>
        <v/>
      </c>
      <c r="S143" s="230" t="str">
        <f t="shared" si="31"/>
        <v/>
      </c>
      <c r="T143" s="228"/>
      <c r="U143" s="59"/>
      <c r="V143" s="224"/>
      <c r="W143" s="221">
        <f t="shared" si="46"/>
        <v>0</v>
      </c>
      <c r="X143" s="48" t="b">
        <f t="shared" si="32"/>
        <v>0</v>
      </c>
      <c r="Y143" s="48" t="str">
        <f t="shared" si="33"/>
        <v>ok</v>
      </c>
      <c r="Z143" s="48">
        <f t="shared" si="34"/>
        <v>0</v>
      </c>
      <c r="AA143" s="48">
        <f t="shared" si="35"/>
        <v>0</v>
      </c>
      <c r="AC143" s="78" t="str" cm="1">
        <f t="array" ref="AC143">IF(H143="nebodované zameranie","ok",IF(AND(OR($D$4="vyberte oblasť",$D$4="")),"ok",IF(AND($D$4&lt;&gt;"",K143=0),"ok",IF(AND($D$4=$Z$15,OR(H143={"a)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zameranie"})),"ok",IF(AND($D$4=$Z$16,OR(H143={"a)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zameranie"})),"ok",IF(AND($D$4=$Z$17,OR(H143={"a)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zameranie"})),"ok",IF(AND($D$4=$Z$18,OR(H143={"a)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zameranie"})),"ok",IF(AND($D$4=$Z$19,H143=""),"ok",IF(AND($D$4=$Z$20,OR(H143={"a)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43" s="48">
        <f t="shared" si="36"/>
        <v>0</v>
      </c>
      <c r="AJ143" s="48">
        <f t="shared" si="37"/>
        <v>0</v>
      </c>
      <c r="AK143" s="214" t="str">
        <f t="shared" si="38"/>
        <v/>
      </c>
      <c r="AL143" s="214">
        <f t="shared" si="39"/>
        <v>0</v>
      </c>
      <c r="AM143" s="229">
        <f t="shared" si="40"/>
        <v>0</v>
      </c>
      <c r="AN143" s="48">
        <f t="shared" si="41"/>
        <v>0</v>
      </c>
      <c r="AO143" s="214">
        <f t="shared" si="42"/>
        <v>0</v>
      </c>
      <c r="AP143" s="60">
        <f t="shared" si="43"/>
        <v>0</v>
      </c>
    </row>
    <row r="144" spans="1:42" ht="39.950000000000003" customHeight="1" x14ac:dyDescent="0.2">
      <c r="A144" s="7">
        <v>121</v>
      </c>
      <c r="B144" s="239"/>
      <c r="C144" s="239"/>
      <c r="D144" s="239"/>
      <c r="E144" s="216"/>
      <c r="F144" s="216"/>
      <c r="G144" s="141"/>
      <c r="H144" s="217"/>
      <c r="I144" s="61"/>
      <c r="J144" s="62"/>
      <c r="K144" s="57">
        <f t="shared" ref="K144:K153" si="53">ROUNDDOWN(I144*J144,2)</f>
        <v>0</v>
      </c>
      <c r="L144" s="62"/>
      <c r="M144" s="62"/>
      <c r="N144" s="62"/>
      <c r="O144" s="62"/>
      <c r="P144" s="62"/>
      <c r="Q144" s="57">
        <f t="shared" ref="Q144:Q153" si="54">SUM(L144:P144)</f>
        <v>0</v>
      </c>
      <c r="R144" s="58" t="str">
        <f t="shared" ref="R144:R153" si="55">IF(ROUNDDOWN(I144*J144,2)-ROUNDDOWN(SUM(L144:P144),2)=0,"","zlý súčet")</f>
        <v/>
      </c>
      <c r="S144" s="230" t="str">
        <f t="shared" si="31"/>
        <v/>
      </c>
      <c r="T144" s="228"/>
      <c r="U144" s="59"/>
      <c r="V144" s="224"/>
      <c r="W144" s="221">
        <f t="shared" ref="W144:W153" si="56">Q144-V144</f>
        <v>0</v>
      </c>
      <c r="X144" s="48" t="b">
        <f t="shared" si="32"/>
        <v>0</v>
      </c>
      <c r="Y144" s="48" t="str">
        <f t="shared" si="33"/>
        <v>ok</v>
      </c>
      <c r="Z144" s="48">
        <f t="shared" ref="Z144:Z153" si="57">IF(Y144="chyba",1,0)</f>
        <v>0</v>
      </c>
      <c r="AA144" s="48">
        <f t="shared" ref="AA144:AA153" si="58">IF(R144="zlý súčet",1,0)</f>
        <v>0</v>
      </c>
      <c r="AC144" s="78" t="str" cm="1">
        <f t="array" ref="AC144">IF(H144="nebodované zameranie","ok",IF(AND(OR($D$4="vyberte oblasť",$D$4="")),"ok",IF(AND($D$4&lt;&gt;"",K144=0),"ok",IF(AND($D$4=$Z$15,OR(H144={"a)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zameranie"})),"ok",IF(AND($D$4=$Z$16,OR(H144={"a)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zameranie"})),"ok",IF(AND($D$4=$Z$17,OR(H144={"a)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zameranie"})),"ok",IF(AND($D$4=$Z$18,OR(H144={"a)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zameranie"})),"ok",IF(AND($D$4=$Z$19,H144=""),"ok",IF(AND($D$4=$Z$20,OR(H144={"a)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44" s="48">
        <f t="shared" si="36"/>
        <v>0</v>
      </c>
      <c r="AJ144" s="48">
        <f t="shared" si="37"/>
        <v>0</v>
      </c>
      <c r="AK144" s="214" t="str">
        <f t="shared" si="38"/>
        <v/>
      </c>
      <c r="AL144" s="214">
        <f t="shared" si="39"/>
        <v>0</v>
      </c>
      <c r="AM144" s="229">
        <f t="shared" si="40"/>
        <v>0</v>
      </c>
      <c r="AN144" s="48">
        <f t="shared" si="41"/>
        <v>0</v>
      </c>
      <c r="AO144" s="214">
        <f t="shared" si="42"/>
        <v>0</v>
      </c>
      <c r="AP144" s="60">
        <f t="shared" si="43"/>
        <v>0</v>
      </c>
    </row>
    <row r="145" spans="1:42" ht="39.950000000000003" customHeight="1" x14ac:dyDescent="0.2">
      <c r="A145" s="7">
        <v>122</v>
      </c>
      <c r="B145" s="239"/>
      <c r="C145" s="239"/>
      <c r="D145" s="239"/>
      <c r="E145" s="216"/>
      <c r="F145" s="216"/>
      <c r="G145" s="141"/>
      <c r="H145" s="217"/>
      <c r="I145" s="61"/>
      <c r="J145" s="62"/>
      <c r="K145" s="57">
        <f t="shared" si="53"/>
        <v>0</v>
      </c>
      <c r="L145" s="62"/>
      <c r="M145" s="62"/>
      <c r="N145" s="62"/>
      <c r="O145" s="62"/>
      <c r="P145" s="62"/>
      <c r="Q145" s="57">
        <f t="shared" si="54"/>
        <v>0</v>
      </c>
      <c r="R145" s="58" t="str">
        <f t="shared" si="55"/>
        <v/>
      </c>
      <c r="S145" s="230" t="str">
        <f t="shared" si="31"/>
        <v/>
      </c>
      <c r="T145" s="228"/>
      <c r="U145" s="59"/>
      <c r="V145" s="224"/>
      <c r="W145" s="221">
        <f t="shared" si="56"/>
        <v>0</v>
      </c>
      <c r="X145" s="48" t="b">
        <f t="shared" si="32"/>
        <v>0</v>
      </c>
      <c r="Y145" s="48" t="str">
        <f t="shared" si="33"/>
        <v>ok</v>
      </c>
      <c r="Z145" s="48">
        <f t="shared" si="57"/>
        <v>0</v>
      </c>
      <c r="AA145" s="48">
        <f t="shared" si="58"/>
        <v>0</v>
      </c>
      <c r="AC145" s="78" t="str" cm="1">
        <f t="array" ref="AC145">IF(H145="nebodované zameranie","ok",IF(AND(OR($D$4="vyberte oblasť",$D$4="")),"ok",IF(AND($D$4&lt;&gt;"",K145=0),"ok",IF(AND($D$4=$Z$15,OR(H145={"a)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zameranie"})),"ok",IF(AND($D$4=$Z$16,OR(H145={"a)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zameranie"})),"ok",IF(AND($D$4=$Z$17,OR(H145={"a)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zameranie"})),"ok",IF(AND($D$4=$Z$18,OR(H145={"a)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zameranie"})),"ok",IF(AND($D$4=$Z$19,H145=""),"ok",IF(AND($D$4=$Z$20,OR(H145={"a)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45" s="48">
        <f t="shared" si="36"/>
        <v>0</v>
      </c>
      <c r="AJ145" s="48">
        <f t="shared" si="37"/>
        <v>0</v>
      </c>
      <c r="AK145" s="214" t="str">
        <f t="shared" si="38"/>
        <v/>
      </c>
      <c r="AL145" s="214">
        <f t="shared" si="39"/>
        <v>0</v>
      </c>
      <c r="AM145" s="229">
        <f t="shared" si="40"/>
        <v>0</v>
      </c>
      <c r="AN145" s="48">
        <f t="shared" si="41"/>
        <v>0</v>
      </c>
      <c r="AO145" s="214">
        <f t="shared" si="42"/>
        <v>0</v>
      </c>
      <c r="AP145" s="60">
        <f t="shared" si="43"/>
        <v>0</v>
      </c>
    </row>
    <row r="146" spans="1:42" ht="39.950000000000003" customHeight="1" x14ac:dyDescent="0.2">
      <c r="A146" s="7">
        <v>123</v>
      </c>
      <c r="B146" s="239"/>
      <c r="C146" s="239"/>
      <c r="D146" s="239"/>
      <c r="E146" s="216"/>
      <c r="F146" s="216"/>
      <c r="G146" s="141"/>
      <c r="H146" s="217"/>
      <c r="I146" s="61"/>
      <c r="J146" s="62"/>
      <c r="K146" s="57">
        <f t="shared" si="53"/>
        <v>0</v>
      </c>
      <c r="L146" s="62"/>
      <c r="M146" s="62"/>
      <c r="N146" s="62"/>
      <c r="O146" s="62"/>
      <c r="P146" s="62"/>
      <c r="Q146" s="57">
        <f t="shared" si="54"/>
        <v>0</v>
      </c>
      <c r="R146" s="58" t="str">
        <f t="shared" si="55"/>
        <v/>
      </c>
      <c r="S146" s="230" t="str">
        <f t="shared" si="31"/>
        <v/>
      </c>
      <c r="T146" s="228"/>
      <c r="U146" s="59"/>
      <c r="V146" s="224"/>
      <c r="W146" s="221">
        <f t="shared" si="56"/>
        <v>0</v>
      </c>
      <c r="X146" s="48" t="b">
        <f t="shared" si="32"/>
        <v>0</v>
      </c>
      <c r="Y146" s="48" t="str">
        <f t="shared" si="33"/>
        <v>ok</v>
      </c>
      <c r="Z146" s="48">
        <f t="shared" si="57"/>
        <v>0</v>
      </c>
      <c r="AA146" s="48">
        <f t="shared" si="58"/>
        <v>0</v>
      </c>
      <c r="AC146" s="78" t="str" cm="1">
        <f t="array" ref="AC146">IF(H146="nebodované zameranie","ok",IF(AND(OR($D$4="vyberte oblasť",$D$4="")),"ok",IF(AND($D$4&lt;&gt;"",K146=0),"ok",IF(AND($D$4=$Z$15,OR(H146={"a)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zameranie"})),"ok",IF(AND($D$4=$Z$16,OR(H146={"a)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zameranie"})),"ok",IF(AND($D$4=$Z$17,OR(H146={"a)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zameranie"})),"ok",IF(AND($D$4=$Z$18,OR(H146={"a)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zameranie"})),"ok",IF(AND($D$4=$Z$19,H146=""),"ok",IF(AND($D$4=$Z$20,OR(H146={"a)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46" s="48">
        <f t="shared" si="36"/>
        <v>0</v>
      </c>
      <c r="AJ146" s="48">
        <f t="shared" si="37"/>
        <v>0</v>
      </c>
      <c r="AK146" s="214" t="str">
        <f t="shared" si="38"/>
        <v/>
      </c>
      <c r="AL146" s="214">
        <f t="shared" si="39"/>
        <v>0</v>
      </c>
      <c r="AM146" s="229">
        <f t="shared" si="40"/>
        <v>0</v>
      </c>
      <c r="AN146" s="48">
        <f t="shared" si="41"/>
        <v>0</v>
      </c>
      <c r="AO146" s="214">
        <f t="shared" si="42"/>
        <v>0</v>
      </c>
      <c r="AP146" s="60">
        <f t="shared" si="43"/>
        <v>0</v>
      </c>
    </row>
    <row r="147" spans="1:42" ht="39.950000000000003" customHeight="1" x14ac:dyDescent="0.2">
      <c r="A147" s="7">
        <v>124</v>
      </c>
      <c r="B147" s="239"/>
      <c r="C147" s="239"/>
      <c r="D147" s="239"/>
      <c r="E147" s="216"/>
      <c r="F147" s="216"/>
      <c r="G147" s="141"/>
      <c r="H147" s="217"/>
      <c r="I147" s="61"/>
      <c r="J147" s="62"/>
      <c r="K147" s="57">
        <f t="shared" si="53"/>
        <v>0</v>
      </c>
      <c r="L147" s="62"/>
      <c r="M147" s="62"/>
      <c r="N147" s="62"/>
      <c r="O147" s="62"/>
      <c r="P147" s="62"/>
      <c r="Q147" s="57">
        <f t="shared" si="54"/>
        <v>0</v>
      </c>
      <c r="R147" s="58" t="str">
        <f t="shared" si="55"/>
        <v/>
      </c>
      <c r="S147" s="230" t="str">
        <f t="shared" si="31"/>
        <v/>
      </c>
      <c r="T147" s="228"/>
      <c r="U147" s="59"/>
      <c r="V147" s="224"/>
      <c r="W147" s="221">
        <f t="shared" si="56"/>
        <v>0</v>
      </c>
      <c r="X147" s="48" t="b">
        <f t="shared" si="32"/>
        <v>0</v>
      </c>
      <c r="Y147" s="48" t="str">
        <f t="shared" si="33"/>
        <v>ok</v>
      </c>
      <c r="Z147" s="48">
        <f t="shared" si="57"/>
        <v>0</v>
      </c>
      <c r="AA147" s="48">
        <f t="shared" si="58"/>
        <v>0</v>
      </c>
      <c r="AC147" s="78" t="str" cm="1">
        <f t="array" ref="AC147">IF(H147="nebodované zameranie","ok",IF(AND(OR($D$4="vyberte oblasť",$D$4="")),"ok",IF(AND($D$4&lt;&gt;"",K147=0),"ok",IF(AND($D$4=$Z$15,OR(H147={"a)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zameranie"})),"ok",IF(AND($D$4=$Z$16,OR(H147={"a)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zameranie"})),"ok",IF(AND($D$4=$Z$17,OR(H147={"a)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zameranie"})),"ok",IF(AND($D$4=$Z$18,OR(H147={"a)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zameranie"})),"ok",IF(AND($D$4=$Z$19,H147=""),"ok",IF(AND($D$4=$Z$20,OR(H147={"a)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47" s="48">
        <f t="shared" si="36"/>
        <v>0</v>
      </c>
      <c r="AJ147" s="48">
        <f t="shared" si="37"/>
        <v>0</v>
      </c>
      <c r="AK147" s="214" t="str">
        <f t="shared" si="38"/>
        <v/>
      </c>
      <c r="AL147" s="214">
        <f t="shared" si="39"/>
        <v>0</v>
      </c>
      <c r="AM147" s="229">
        <f t="shared" si="40"/>
        <v>0</v>
      </c>
      <c r="AN147" s="48">
        <f t="shared" si="41"/>
        <v>0</v>
      </c>
      <c r="AO147" s="214">
        <f t="shared" si="42"/>
        <v>0</v>
      </c>
      <c r="AP147" s="60">
        <f t="shared" si="43"/>
        <v>0</v>
      </c>
    </row>
    <row r="148" spans="1:42" ht="39.950000000000003" customHeight="1" x14ac:dyDescent="0.2">
      <c r="A148" s="7">
        <v>125</v>
      </c>
      <c r="B148" s="239"/>
      <c r="C148" s="239"/>
      <c r="D148" s="239"/>
      <c r="E148" s="216"/>
      <c r="F148" s="216"/>
      <c r="G148" s="141"/>
      <c r="H148" s="217"/>
      <c r="I148" s="61"/>
      <c r="J148" s="62"/>
      <c r="K148" s="57">
        <f t="shared" si="53"/>
        <v>0</v>
      </c>
      <c r="L148" s="62"/>
      <c r="M148" s="62"/>
      <c r="N148" s="62"/>
      <c r="O148" s="62"/>
      <c r="P148" s="62"/>
      <c r="Q148" s="57">
        <f t="shared" si="54"/>
        <v>0</v>
      </c>
      <c r="R148" s="58" t="str">
        <f t="shared" si="55"/>
        <v/>
      </c>
      <c r="S148" s="230" t="str">
        <f t="shared" si="31"/>
        <v/>
      </c>
      <c r="T148" s="228"/>
      <c r="U148" s="59"/>
      <c r="V148" s="224"/>
      <c r="W148" s="221">
        <f t="shared" si="56"/>
        <v>0</v>
      </c>
      <c r="X148" s="48" t="b">
        <f t="shared" si="32"/>
        <v>0</v>
      </c>
      <c r="Y148" s="48" t="str">
        <f t="shared" si="33"/>
        <v>ok</v>
      </c>
      <c r="Z148" s="48">
        <f t="shared" si="57"/>
        <v>0</v>
      </c>
      <c r="AA148" s="48">
        <f t="shared" si="58"/>
        <v>0</v>
      </c>
      <c r="AC148" s="78" t="str" cm="1">
        <f t="array" ref="AC148">IF(H148="nebodované zameranie","ok",IF(AND(OR($D$4="vyberte oblasť",$D$4="")),"ok",IF(AND($D$4&lt;&gt;"",K148=0),"ok",IF(AND($D$4=$Z$15,OR(H148={"a)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zameranie"})),"ok",IF(AND($D$4=$Z$16,OR(H148={"a)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zameranie"})),"ok",IF(AND($D$4=$Z$17,OR(H148={"a)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zameranie"})),"ok",IF(AND($D$4=$Z$18,OR(H148={"a)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zameranie"})),"ok",IF(AND($D$4=$Z$19,H148=""),"ok",IF(AND($D$4=$Z$20,OR(H148={"a)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48" s="48">
        <f t="shared" si="36"/>
        <v>0</v>
      </c>
      <c r="AJ148" s="48">
        <f t="shared" si="37"/>
        <v>0</v>
      </c>
      <c r="AK148" s="214" t="str">
        <f t="shared" si="38"/>
        <v/>
      </c>
      <c r="AL148" s="214">
        <f t="shared" si="39"/>
        <v>0</v>
      </c>
      <c r="AM148" s="229">
        <f t="shared" si="40"/>
        <v>0</v>
      </c>
      <c r="AN148" s="48">
        <f t="shared" si="41"/>
        <v>0</v>
      </c>
      <c r="AO148" s="214">
        <f t="shared" si="42"/>
        <v>0</v>
      </c>
      <c r="AP148" s="60">
        <f t="shared" si="43"/>
        <v>0</v>
      </c>
    </row>
    <row r="149" spans="1:42" ht="39.950000000000003" customHeight="1" x14ac:dyDescent="0.2">
      <c r="A149" s="7">
        <v>126</v>
      </c>
      <c r="B149" s="239"/>
      <c r="C149" s="239"/>
      <c r="D149" s="239"/>
      <c r="E149" s="216"/>
      <c r="F149" s="216"/>
      <c r="G149" s="141"/>
      <c r="H149" s="217"/>
      <c r="I149" s="61"/>
      <c r="J149" s="62"/>
      <c r="K149" s="57">
        <f t="shared" si="53"/>
        <v>0</v>
      </c>
      <c r="L149" s="62"/>
      <c r="M149" s="62"/>
      <c r="N149" s="62"/>
      <c r="O149" s="62"/>
      <c r="P149" s="62"/>
      <c r="Q149" s="57">
        <f t="shared" si="54"/>
        <v>0</v>
      </c>
      <c r="R149" s="58" t="str">
        <f t="shared" si="55"/>
        <v/>
      </c>
      <c r="S149" s="230" t="str">
        <f t="shared" si="31"/>
        <v/>
      </c>
      <c r="T149" s="228"/>
      <c r="U149" s="59"/>
      <c r="V149" s="224"/>
      <c r="W149" s="221">
        <f t="shared" si="56"/>
        <v>0</v>
      </c>
      <c r="X149" s="48" t="b">
        <f t="shared" si="32"/>
        <v>0</v>
      </c>
      <c r="Y149" s="48" t="str">
        <f t="shared" si="33"/>
        <v>ok</v>
      </c>
      <c r="Z149" s="48">
        <f t="shared" si="57"/>
        <v>0</v>
      </c>
      <c r="AA149" s="48">
        <f t="shared" si="58"/>
        <v>0</v>
      </c>
      <c r="AC149" s="78" t="str" cm="1">
        <f t="array" ref="AC149">IF(H149="nebodované zameranie","ok",IF(AND(OR($D$4="vyberte oblasť",$D$4="")),"ok",IF(AND($D$4&lt;&gt;"",K149=0),"ok",IF(AND($D$4=$Z$15,OR(H149={"a)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zameranie"})),"ok",IF(AND($D$4=$Z$16,OR(H149={"a)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zameranie"})),"ok",IF(AND($D$4=$Z$17,OR(H149={"a)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zameranie"})),"ok",IF(AND($D$4=$Z$18,OR(H149={"a)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zameranie"})),"ok",IF(AND($D$4=$Z$19,H149=""),"ok",IF(AND($D$4=$Z$20,OR(H149={"a)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49" s="48">
        <f t="shared" si="36"/>
        <v>0</v>
      </c>
      <c r="AJ149" s="48">
        <f t="shared" si="37"/>
        <v>0</v>
      </c>
      <c r="AK149" s="214" t="str">
        <f t="shared" si="38"/>
        <v/>
      </c>
      <c r="AL149" s="214">
        <f t="shared" si="39"/>
        <v>0</v>
      </c>
      <c r="AM149" s="229">
        <f t="shared" si="40"/>
        <v>0</v>
      </c>
      <c r="AN149" s="48">
        <f t="shared" si="41"/>
        <v>0</v>
      </c>
      <c r="AO149" s="214">
        <f t="shared" si="42"/>
        <v>0</v>
      </c>
      <c r="AP149" s="60">
        <f t="shared" si="43"/>
        <v>0</v>
      </c>
    </row>
    <row r="150" spans="1:42" ht="39.950000000000003" customHeight="1" x14ac:dyDescent="0.2">
      <c r="A150" s="7">
        <v>127</v>
      </c>
      <c r="B150" s="239"/>
      <c r="C150" s="239"/>
      <c r="D150" s="239"/>
      <c r="E150" s="216"/>
      <c r="F150" s="216"/>
      <c r="G150" s="141"/>
      <c r="H150" s="217"/>
      <c r="I150" s="61"/>
      <c r="J150" s="62"/>
      <c r="K150" s="57">
        <f t="shared" si="53"/>
        <v>0</v>
      </c>
      <c r="L150" s="62"/>
      <c r="M150" s="62"/>
      <c r="N150" s="62"/>
      <c r="O150" s="62"/>
      <c r="P150" s="62"/>
      <c r="Q150" s="57">
        <f t="shared" si="54"/>
        <v>0</v>
      </c>
      <c r="R150" s="58" t="str">
        <f t="shared" si="55"/>
        <v/>
      </c>
      <c r="S150" s="230" t="str">
        <f t="shared" si="31"/>
        <v/>
      </c>
      <c r="T150" s="228"/>
      <c r="U150" s="59"/>
      <c r="V150" s="224"/>
      <c r="W150" s="221">
        <f t="shared" si="56"/>
        <v>0</v>
      </c>
      <c r="X150" s="48" t="b">
        <f t="shared" si="32"/>
        <v>0</v>
      </c>
      <c r="Y150" s="48" t="str">
        <f t="shared" si="33"/>
        <v>ok</v>
      </c>
      <c r="Z150" s="48">
        <f t="shared" si="57"/>
        <v>0</v>
      </c>
      <c r="AA150" s="48">
        <f t="shared" si="58"/>
        <v>0</v>
      </c>
      <c r="AC150" s="78" t="str" cm="1">
        <f t="array" ref="AC150">IF(H150="nebodované zameranie","ok",IF(AND(OR($D$4="vyberte oblasť",$D$4="")),"ok",IF(AND($D$4&lt;&gt;"",K150=0),"ok",IF(AND($D$4=$Z$15,OR(H150={"a)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zameranie"})),"ok",IF(AND($D$4=$Z$16,OR(H150={"a)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zameranie"})),"ok",IF(AND($D$4=$Z$17,OR(H150={"a)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zameranie"})),"ok",IF(AND($D$4=$Z$18,OR(H150={"a)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zameranie"})),"ok",IF(AND($D$4=$Z$19,H150=""),"ok",IF(AND($D$4=$Z$20,OR(H150={"a)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50" s="48">
        <f t="shared" si="36"/>
        <v>0</v>
      </c>
      <c r="AJ150" s="48">
        <f t="shared" si="37"/>
        <v>0</v>
      </c>
      <c r="AK150" s="214" t="str">
        <f t="shared" si="38"/>
        <v/>
      </c>
      <c r="AL150" s="214">
        <f t="shared" si="39"/>
        <v>0</v>
      </c>
      <c r="AM150" s="229">
        <f t="shared" si="40"/>
        <v>0</v>
      </c>
      <c r="AN150" s="48">
        <f t="shared" si="41"/>
        <v>0</v>
      </c>
      <c r="AO150" s="214">
        <f t="shared" si="42"/>
        <v>0</v>
      </c>
      <c r="AP150" s="60">
        <f t="shared" si="43"/>
        <v>0</v>
      </c>
    </row>
    <row r="151" spans="1:42" ht="39.950000000000003" customHeight="1" x14ac:dyDescent="0.2">
      <c r="A151" s="7">
        <v>128</v>
      </c>
      <c r="B151" s="239"/>
      <c r="C151" s="239"/>
      <c r="D151" s="239"/>
      <c r="E151" s="216"/>
      <c r="F151" s="216"/>
      <c r="G151" s="141"/>
      <c r="H151" s="217"/>
      <c r="I151" s="61"/>
      <c r="J151" s="62"/>
      <c r="K151" s="57">
        <f t="shared" si="53"/>
        <v>0</v>
      </c>
      <c r="L151" s="62"/>
      <c r="M151" s="62"/>
      <c r="N151" s="62"/>
      <c r="O151" s="62"/>
      <c r="P151" s="62"/>
      <c r="Q151" s="57">
        <f t="shared" si="54"/>
        <v>0</v>
      </c>
      <c r="R151" s="58" t="str">
        <f t="shared" si="55"/>
        <v/>
      </c>
      <c r="S151" s="230" t="str">
        <f t="shared" si="31"/>
        <v/>
      </c>
      <c r="T151" s="228"/>
      <c r="U151" s="59"/>
      <c r="V151" s="224"/>
      <c r="W151" s="221">
        <f t="shared" si="56"/>
        <v>0</v>
      </c>
      <c r="X151" s="48" t="b">
        <f t="shared" si="32"/>
        <v>0</v>
      </c>
      <c r="Y151" s="48" t="str">
        <f t="shared" si="33"/>
        <v>ok</v>
      </c>
      <c r="Z151" s="48">
        <f t="shared" si="57"/>
        <v>0</v>
      </c>
      <c r="AA151" s="48">
        <f t="shared" si="58"/>
        <v>0</v>
      </c>
      <c r="AC151" s="78" t="str" cm="1">
        <f t="array" ref="AC151">IF(H151="nebodované zameranie","ok",IF(AND(OR($D$4="vyberte oblasť",$D$4="")),"ok",IF(AND($D$4&lt;&gt;"",K151=0),"ok",IF(AND($D$4=$Z$15,OR(H151={"a)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zameranie"})),"ok",IF(AND($D$4=$Z$16,OR(H151={"a)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zameranie"})),"ok",IF(AND($D$4=$Z$17,OR(H151={"a)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zameranie"})),"ok",IF(AND($D$4=$Z$18,OR(H151={"a)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zameranie"})),"ok",IF(AND($D$4=$Z$19,H151=""),"ok",IF(AND($D$4=$Z$20,OR(H151={"a)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51" s="48">
        <f t="shared" si="36"/>
        <v>0</v>
      </c>
      <c r="AJ151" s="48">
        <f t="shared" si="37"/>
        <v>0</v>
      </c>
      <c r="AK151" s="214" t="str">
        <f t="shared" si="38"/>
        <v/>
      </c>
      <c r="AL151" s="214">
        <f t="shared" si="39"/>
        <v>0</v>
      </c>
      <c r="AM151" s="229">
        <f t="shared" si="40"/>
        <v>0</v>
      </c>
      <c r="AN151" s="48">
        <f t="shared" si="41"/>
        <v>0</v>
      </c>
      <c r="AO151" s="214">
        <f t="shared" si="42"/>
        <v>0</v>
      </c>
      <c r="AP151" s="60">
        <f t="shared" si="43"/>
        <v>0</v>
      </c>
    </row>
    <row r="152" spans="1:42" ht="39.950000000000003" customHeight="1" x14ac:dyDescent="0.2">
      <c r="A152" s="7">
        <v>129</v>
      </c>
      <c r="B152" s="239"/>
      <c r="C152" s="239"/>
      <c r="D152" s="239"/>
      <c r="E152" s="216"/>
      <c r="F152" s="216"/>
      <c r="G152" s="141"/>
      <c r="H152" s="217"/>
      <c r="I152" s="61"/>
      <c r="J152" s="62"/>
      <c r="K152" s="57">
        <f t="shared" si="53"/>
        <v>0</v>
      </c>
      <c r="L152" s="62"/>
      <c r="M152" s="62"/>
      <c r="N152" s="62"/>
      <c r="O152" s="62"/>
      <c r="P152" s="62"/>
      <c r="Q152" s="57">
        <f t="shared" si="54"/>
        <v>0</v>
      </c>
      <c r="R152" s="58" t="str">
        <f t="shared" si="55"/>
        <v/>
      </c>
      <c r="S152" s="230" t="str">
        <f t="shared" si="31"/>
        <v/>
      </c>
      <c r="T152" s="228"/>
      <c r="U152" s="59"/>
      <c r="V152" s="224"/>
      <c r="W152" s="221">
        <f t="shared" si="56"/>
        <v>0</v>
      </c>
      <c r="X152" s="48" t="b">
        <f t="shared" si="32"/>
        <v>0</v>
      </c>
      <c r="Y152" s="48" t="str">
        <f t="shared" si="33"/>
        <v>ok</v>
      </c>
      <c r="Z152" s="48">
        <f t="shared" si="57"/>
        <v>0</v>
      </c>
      <c r="AA152" s="48">
        <f t="shared" si="58"/>
        <v>0</v>
      </c>
      <c r="AC152" s="78" t="str" cm="1">
        <f t="array" ref="AC152">IF(H152="nebodované zameranie","ok",IF(AND(OR($D$4="vyberte oblasť",$D$4="")),"ok",IF(AND($D$4&lt;&gt;"",K152=0),"ok",IF(AND($D$4=$Z$15,OR(H152={"a)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zameranie"})),"ok",IF(AND($D$4=$Z$16,OR(H152={"a)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zameranie"})),"ok",IF(AND($D$4=$Z$17,OR(H152={"a)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zameranie"})),"ok",IF(AND($D$4=$Z$18,OR(H152={"a)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zameranie"})),"ok",IF(AND($D$4=$Z$19,H152=""),"ok",IF(AND($D$4=$Z$20,OR(H152={"a)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52" s="48">
        <f t="shared" si="36"/>
        <v>0</v>
      </c>
      <c r="AJ152" s="48">
        <f t="shared" si="37"/>
        <v>0</v>
      </c>
      <c r="AK152" s="214" t="str">
        <f t="shared" si="38"/>
        <v/>
      </c>
      <c r="AL152" s="214">
        <f t="shared" si="39"/>
        <v>0</v>
      </c>
      <c r="AM152" s="229">
        <f t="shared" si="40"/>
        <v>0</v>
      </c>
      <c r="AN152" s="48">
        <f t="shared" si="41"/>
        <v>0</v>
      </c>
      <c r="AO152" s="214">
        <f t="shared" si="42"/>
        <v>0</v>
      </c>
      <c r="AP152" s="60">
        <f t="shared" si="43"/>
        <v>0</v>
      </c>
    </row>
    <row r="153" spans="1:42" ht="39.950000000000003" customHeight="1" x14ac:dyDescent="0.2">
      <c r="A153" s="7">
        <v>130</v>
      </c>
      <c r="B153" s="239"/>
      <c r="C153" s="239"/>
      <c r="D153" s="239"/>
      <c r="E153" s="216"/>
      <c r="F153" s="216"/>
      <c r="G153" s="141"/>
      <c r="H153" s="217"/>
      <c r="I153" s="61"/>
      <c r="J153" s="62"/>
      <c r="K153" s="57">
        <f t="shared" si="53"/>
        <v>0</v>
      </c>
      <c r="L153" s="62"/>
      <c r="M153" s="62"/>
      <c r="N153" s="62"/>
      <c r="O153" s="62"/>
      <c r="P153" s="62"/>
      <c r="Q153" s="57">
        <f t="shared" si="54"/>
        <v>0</v>
      </c>
      <c r="R153" s="58" t="str">
        <f t="shared" si="55"/>
        <v/>
      </c>
      <c r="S153" s="230" t="str">
        <f t="shared" ref="S153:S216" si="59">IF(K153&lt;=0,"",IF(OR($K$8="",$K$9="",$K$10="",$K$4="",$K$8="vyberte",$K$9="vyberte",$K$10="vyberte",$K$4="vyberte"),"",IF(AND($K$4="áno",F153="nie",$Z$7=0),0.75,IF(AND($K$4="áno",$D$4=$Z$19,E153=$AB$11,AL153&gt;=1),0.7,IF(AND($K$4="áno",$D$4=$Z$19,E153=$AB$12,AL153=1),0.6,IF(AND($K$4="áno",$D$4=$Z$19,E153=$AB$12,AL153&gt;=2),0.7,IF(AND($K$4="áno",F153="áno"),0.55,IF(AND($K$4="nie",E153=$AB$12,AL153&gt;=2),0.7,IF(AND($K$4="nie",E153=$AB$12,AL153=1),0.6,IF(AND($K$4="nie",E153=$AB$12,AL153=0),0.4,IF(AND($K$4="nie",AL153&gt;=1,E153=$AB$11),0.7,IF(AND($K$4="nie",AL153&lt;1,E153=$AB$11),0.5,"nie je vyplnené"))))))))))))</f>
        <v/>
      </c>
      <c r="T153" s="228"/>
      <c r="U153" s="59"/>
      <c r="V153" s="224"/>
      <c r="W153" s="221">
        <f t="shared" si="56"/>
        <v>0</v>
      </c>
      <c r="X153" s="48" t="b">
        <f t="shared" ref="X153:X216" si="60">IF($D$4=$Z$15,"ŠRV",IF($D$4=$Z$16,"ŠRV_M",IF($D$4=$Z$17,"ŽV",IF($D$4=$Z$18,"ŽV_M",IF($D$4=$Z$19,"sklady",IF($D$4=$Z$20,"high_tech"))))))</f>
        <v>0</v>
      </c>
      <c r="Y153" s="48" t="str">
        <f t="shared" ref="Y153:Y216" si="61">IF(AND(K153&gt;0,$D$4=$Z$19,OR(B153="",E153="",H153="")),"ok",IF(AND(K153&gt;0,$D$4=$Z$19,OR(B153="",E153="",H153&lt;&gt;"",F153="")),"chyba",IF(AND(K153&gt;0,OR(B153="",E153="",H153="",F153="")),"chyba",IF(AND(K153&gt;0,$K$9="áno",G153=""),"chyba","ok"))))</f>
        <v>ok</v>
      </c>
      <c r="Z153" s="48">
        <f t="shared" si="57"/>
        <v>0</v>
      </c>
      <c r="AA153" s="48">
        <f t="shared" si="58"/>
        <v>0</v>
      </c>
      <c r="AC153" s="78" t="str" cm="1">
        <f t="array" ref="AC153">IF(H153="nebodované zameranie","ok",IF(AND(OR($D$4="vyberte oblasť",$D$4="")),"ok",IF(AND($D$4&lt;&gt;"",K153=0),"ok",IF(AND($D$4=$Z$15,OR(H153={"a)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zameranie"})),"ok",IF(AND($D$4=$Z$16,OR(H153={"a)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zameranie"})),"ok",IF(AND($D$4=$Z$17,OR(H153={"a)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zameranie"})),"ok",IF(AND($D$4=$Z$18,OR(H153={"a)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zameranie"})),"ok",IF(AND($D$4=$Z$19,H153=""),"ok",IF(AND($D$4=$Z$20,OR(H153={"a)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53" s="48">
        <f t="shared" ref="AD153:AD216" si="62">IF(AC153="chyba",1,0)</f>
        <v>0</v>
      </c>
      <c r="AJ153" s="48">
        <f t="shared" ref="AJ153:AJ216" si="63">IF(AND($K$9="nie",OR(G153="áno",G153="nie")),1,IF(AND(K138="vyberte",OR(G153="áno",G153="nie")),1,0))</f>
        <v>0</v>
      </c>
      <c r="AK153" s="214" t="str">
        <f t="shared" ref="AK153:AK216" si="64">IF($K$9="áno","eko","")</f>
        <v/>
      </c>
      <c r="AL153" s="214">
        <f t="shared" ref="AL153:AL216" si="65">IF(G153="áno",1+$AL$19,$AL$19)</f>
        <v>0</v>
      </c>
      <c r="AM153" s="229">
        <f t="shared" ref="AM153:AM216" si="66">IFERROR(T153/Q153,0)</f>
        <v>0</v>
      </c>
      <c r="AN153" s="48">
        <f t="shared" ref="AN153:AN216" si="67">IF(AM153&gt;S153,1,0)</f>
        <v>0</v>
      </c>
      <c r="AO153" s="214">
        <f t="shared" ref="AO153:AO216" si="68">IF(AND(K153&gt;0,T153=""),1,0)</f>
        <v>0</v>
      </c>
      <c r="AP153" s="60">
        <f t="shared" ref="AP153:AP216" si="69">IF(AND(K153&gt;0,$K$9="áno",G153=""),1,0)</f>
        <v>0</v>
      </c>
    </row>
    <row r="154" spans="1:42" ht="39.950000000000003" customHeight="1" x14ac:dyDescent="0.2">
      <c r="A154" s="7">
        <v>131</v>
      </c>
      <c r="B154" s="239"/>
      <c r="C154" s="239"/>
      <c r="D154" s="239"/>
      <c r="E154" s="216"/>
      <c r="F154" s="216"/>
      <c r="G154" s="141"/>
      <c r="H154" s="217"/>
      <c r="I154" s="61"/>
      <c r="J154" s="62"/>
      <c r="K154" s="57">
        <f t="shared" si="27"/>
        <v>0</v>
      </c>
      <c r="L154" s="62"/>
      <c r="M154" s="62"/>
      <c r="N154" s="62"/>
      <c r="O154" s="62"/>
      <c r="P154" s="62"/>
      <c r="Q154" s="57">
        <f t="shared" si="44"/>
        <v>0</v>
      </c>
      <c r="R154" s="58" t="str">
        <f t="shared" si="45"/>
        <v/>
      </c>
      <c r="S154" s="230" t="str">
        <f t="shared" si="59"/>
        <v/>
      </c>
      <c r="T154" s="228"/>
      <c r="U154" s="59"/>
      <c r="V154" s="224"/>
      <c r="W154" s="221">
        <f t="shared" si="46"/>
        <v>0</v>
      </c>
      <c r="X154" s="48" t="b">
        <f t="shared" si="60"/>
        <v>0</v>
      </c>
      <c r="Y154" s="48" t="str">
        <f t="shared" si="61"/>
        <v>ok</v>
      </c>
      <c r="Z154" s="48">
        <f t="shared" si="34"/>
        <v>0</v>
      </c>
      <c r="AA154" s="48">
        <f t="shared" si="35"/>
        <v>0</v>
      </c>
      <c r="AC154" s="78" t="str" cm="1">
        <f t="array" ref="AC154">IF(H154="nebodované zameranie","ok",IF(AND(OR($D$4="vyberte oblasť",$D$4="")),"ok",IF(AND($D$4&lt;&gt;"",K154=0),"ok",IF(AND($D$4=$Z$15,OR(H154={"a)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zameranie"})),"ok",IF(AND($D$4=$Z$16,OR(H154={"a)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zameranie"})),"ok",IF(AND($D$4=$Z$17,OR(H154={"a)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zameranie"})),"ok",IF(AND($D$4=$Z$18,OR(H154={"a)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zameranie"})),"ok",IF(AND($D$4=$Z$19,H154=""),"ok",IF(AND($D$4=$Z$20,OR(H154={"a)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54" s="48">
        <f t="shared" si="62"/>
        <v>0</v>
      </c>
      <c r="AJ154" s="48">
        <f t="shared" si="63"/>
        <v>0</v>
      </c>
      <c r="AK154" s="214" t="str">
        <f t="shared" si="64"/>
        <v/>
      </c>
      <c r="AL154" s="214">
        <f t="shared" si="65"/>
        <v>0</v>
      </c>
      <c r="AM154" s="229">
        <f t="shared" si="66"/>
        <v>0</v>
      </c>
      <c r="AN154" s="48">
        <f t="shared" si="67"/>
        <v>0</v>
      </c>
      <c r="AO154" s="214">
        <f t="shared" si="68"/>
        <v>0</v>
      </c>
      <c r="AP154" s="60">
        <f t="shared" si="69"/>
        <v>0</v>
      </c>
    </row>
    <row r="155" spans="1:42" ht="39.950000000000003" customHeight="1" x14ac:dyDescent="0.2">
      <c r="A155" s="7">
        <v>132</v>
      </c>
      <c r="B155" s="239"/>
      <c r="C155" s="239"/>
      <c r="D155" s="239"/>
      <c r="E155" s="216"/>
      <c r="F155" s="216"/>
      <c r="G155" s="141"/>
      <c r="H155" s="217"/>
      <c r="I155" s="61"/>
      <c r="J155" s="62"/>
      <c r="K155" s="57">
        <f t="shared" si="27"/>
        <v>0</v>
      </c>
      <c r="L155" s="62"/>
      <c r="M155" s="62"/>
      <c r="N155" s="62"/>
      <c r="O155" s="62"/>
      <c r="P155" s="62"/>
      <c r="Q155" s="57">
        <f t="shared" si="44"/>
        <v>0</v>
      </c>
      <c r="R155" s="58" t="str">
        <f t="shared" si="45"/>
        <v/>
      </c>
      <c r="S155" s="230" t="str">
        <f t="shared" si="59"/>
        <v/>
      </c>
      <c r="T155" s="228"/>
      <c r="U155" s="59"/>
      <c r="V155" s="224"/>
      <c r="W155" s="221">
        <f t="shared" si="46"/>
        <v>0</v>
      </c>
      <c r="X155" s="48" t="b">
        <f t="shared" si="60"/>
        <v>0</v>
      </c>
      <c r="Y155" s="48" t="str">
        <f t="shared" si="61"/>
        <v>ok</v>
      </c>
      <c r="Z155" s="48">
        <f t="shared" si="34"/>
        <v>0</v>
      </c>
      <c r="AA155" s="48">
        <f t="shared" si="35"/>
        <v>0</v>
      </c>
      <c r="AC155" s="78" t="str" cm="1">
        <f t="array" ref="AC155">IF(H155="nebodované zameranie","ok",IF(AND(OR($D$4="vyberte oblasť",$D$4="")),"ok",IF(AND($D$4&lt;&gt;"",K155=0),"ok",IF(AND($D$4=$Z$15,OR(H155={"a)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zameranie"})),"ok",IF(AND($D$4=$Z$16,OR(H155={"a)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zameranie"})),"ok",IF(AND($D$4=$Z$17,OR(H155={"a)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zameranie"})),"ok",IF(AND($D$4=$Z$18,OR(H155={"a)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zameranie"})),"ok",IF(AND($D$4=$Z$19,H155=""),"ok",IF(AND($D$4=$Z$20,OR(H155={"a)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55" s="48">
        <f t="shared" si="62"/>
        <v>0</v>
      </c>
      <c r="AJ155" s="48">
        <f t="shared" si="63"/>
        <v>0</v>
      </c>
      <c r="AK155" s="214" t="str">
        <f t="shared" si="64"/>
        <v/>
      </c>
      <c r="AL155" s="214">
        <f t="shared" si="65"/>
        <v>0</v>
      </c>
      <c r="AM155" s="229">
        <f t="shared" si="66"/>
        <v>0</v>
      </c>
      <c r="AN155" s="48">
        <f t="shared" si="67"/>
        <v>0</v>
      </c>
      <c r="AO155" s="214">
        <f t="shared" si="68"/>
        <v>0</v>
      </c>
      <c r="AP155" s="60">
        <f t="shared" si="69"/>
        <v>0</v>
      </c>
    </row>
    <row r="156" spans="1:42" ht="39.950000000000003" customHeight="1" x14ac:dyDescent="0.2">
      <c r="A156" s="7">
        <v>133</v>
      </c>
      <c r="B156" s="239"/>
      <c r="C156" s="239"/>
      <c r="D156" s="239"/>
      <c r="E156" s="216"/>
      <c r="F156" s="216"/>
      <c r="G156" s="141"/>
      <c r="H156" s="217"/>
      <c r="I156" s="61"/>
      <c r="J156" s="62"/>
      <c r="K156" s="57">
        <f t="shared" si="27"/>
        <v>0</v>
      </c>
      <c r="L156" s="62"/>
      <c r="M156" s="62"/>
      <c r="N156" s="62"/>
      <c r="O156" s="62"/>
      <c r="P156" s="62"/>
      <c r="Q156" s="57">
        <f t="shared" si="44"/>
        <v>0</v>
      </c>
      <c r="R156" s="58" t="str">
        <f t="shared" si="45"/>
        <v/>
      </c>
      <c r="S156" s="230" t="str">
        <f t="shared" si="59"/>
        <v/>
      </c>
      <c r="T156" s="228"/>
      <c r="U156" s="59"/>
      <c r="V156" s="224"/>
      <c r="W156" s="221">
        <f t="shared" si="46"/>
        <v>0</v>
      </c>
      <c r="X156" s="48" t="b">
        <f t="shared" si="60"/>
        <v>0</v>
      </c>
      <c r="Y156" s="48" t="str">
        <f t="shared" si="61"/>
        <v>ok</v>
      </c>
      <c r="Z156" s="48">
        <f t="shared" si="34"/>
        <v>0</v>
      </c>
      <c r="AA156" s="48">
        <f t="shared" si="35"/>
        <v>0</v>
      </c>
      <c r="AC156" s="78" t="str" cm="1">
        <f t="array" ref="AC156">IF(H156="nebodované zameranie","ok",IF(AND(OR($D$4="vyberte oblasť",$D$4="")),"ok",IF(AND($D$4&lt;&gt;"",K156=0),"ok",IF(AND($D$4=$Z$15,OR(H156={"a)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zameranie"})),"ok",IF(AND($D$4=$Z$16,OR(H156={"a)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zameranie"})),"ok",IF(AND($D$4=$Z$17,OR(H156={"a)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zameranie"})),"ok",IF(AND($D$4=$Z$18,OR(H156={"a)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zameranie"})),"ok",IF(AND($D$4=$Z$19,H156=""),"ok",IF(AND($D$4=$Z$20,OR(H156={"a)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56" s="48">
        <f t="shared" si="62"/>
        <v>0</v>
      </c>
      <c r="AJ156" s="48">
        <f t="shared" si="63"/>
        <v>0</v>
      </c>
      <c r="AK156" s="214" t="str">
        <f t="shared" si="64"/>
        <v/>
      </c>
      <c r="AL156" s="214">
        <f t="shared" si="65"/>
        <v>0</v>
      </c>
      <c r="AM156" s="229">
        <f t="shared" si="66"/>
        <v>0</v>
      </c>
      <c r="AN156" s="48">
        <f t="shared" si="67"/>
        <v>0</v>
      </c>
      <c r="AO156" s="214">
        <f t="shared" si="68"/>
        <v>0</v>
      </c>
      <c r="AP156" s="60">
        <f t="shared" si="69"/>
        <v>0</v>
      </c>
    </row>
    <row r="157" spans="1:42" ht="39.950000000000003" customHeight="1" x14ac:dyDescent="0.2">
      <c r="A157" s="7">
        <v>134</v>
      </c>
      <c r="B157" s="239"/>
      <c r="C157" s="239"/>
      <c r="D157" s="239"/>
      <c r="E157" s="216"/>
      <c r="F157" s="216"/>
      <c r="G157" s="141"/>
      <c r="H157" s="217"/>
      <c r="I157" s="61"/>
      <c r="J157" s="62"/>
      <c r="K157" s="57">
        <f t="shared" si="27"/>
        <v>0</v>
      </c>
      <c r="L157" s="62"/>
      <c r="M157" s="62"/>
      <c r="N157" s="62"/>
      <c r="O157" s="62"/>
      <c r="P157" s="62"/>
      <c r="Q157" s="57">
        <f t="shared" si="44"/>
        <v>0</v>
      </c>
      <c r="R157" s="58" t="str">
        <f t="shared" si="45"/>
        <v/>
      </c>
      <c r="S157" s="230" t="str">
        <f t="shared" si="59"/>
        <v/>
      </c>
      <c r="T157" s="228"/>
      <c r="U157" s="59"/>
      <c r="V157" s="224"/>
      <c r="W157" s="221">
        <f t="shared" si="46"/>
        <v>0</v>
      </c>
      <c r="X157" s="48" t="b">
        <f t="shared" si="60"/>
        <v>0</v>
      </c>
      <c r="Y157" s="48" t="str">
        <f t="shared" si="61"/>
        <v>ok</v>
      </c>
      <c r="Z157" s="48">
        <f t="shared" si="34"/>
        <v>0</v>
      </c>
      <c r="AA157" s="48">
        <f t="shared" si="35"/>
        <v>0</v>
      </c>
      <c r="AC157" s="78" t="str" cm="1">
        <f t="array" ref="AC157">IF(H157="nebodované zameranie","ok",IF(AND(OR($D$4="vyberte oblasť",$D$4="")),"ok",IF(AND($D$4&lt;&gt;"",K157=0),"ok",IF(AND($D$4=$Z$15,OR(H157={"a)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zameranie"})),"ok",IF(AND($D$4=$Z$16,OR(H157={"a)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zameranie"})),"ok",IF(AND($D$4=$Z$17,OR(H157={"a)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zameranie"})),"ok",IF(AND($D$4=$Z$18,OR(H157={"a)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zameranie"})),"ok",IF(AND($D$4=$Z$19,H157=""),"ok",IF(AND($D$4=$Z$20,OR(H157={"a)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57" s="48">
        <f t="shared" si="62"/>
        <v>0</v>
      </c>
      <c r="AJ157" s="48">
        <f t="shared" si="63"/>
        <v>0</v>
      </c>
      <c r="AK157" s="214" t="str">
        <f t="shared" si="64"/>
        <v/>
      </c>
      <c r="AL157" s="214">
        <f t="shared" si="65"/>
        <v>0</v>
      </c>
      <c r="AM157" s="229">
        <f t="shared" si="66"/>
        <v>0</v>
      </c>
      <c r="AN157" s="48">
        <f t="shared" si="67"/>
        <v>0</v>
      </c>
      <c r="AO157" s="214">
        <f t="shared" si="68"/>
        <v>0</v>
      </c>
      <c r="AP157" s="60">
        <f t="shared" si="69"/>
        <v>0</v>
      </c>
    </row>
    <row r="158" spans="1:42" ht="39.950000000000003" customHeight="1" x14ac:dyDescent="0.2">
      <c r="A158" s="7">
        <v>135</v>
      </c>
      <c r="B158" s="239"/>
      <c r="C158" s="239"/>
      <c r="D158" s="239"/>
      <c r="E158" s="216"/>
      <c r="F158" s="216"/>
      <c r="G158" s="141"/>
      <c r="H158" s="217"/>
      <c r="I158" s="61"/>
      <c r="J158" s="62"/>
      <c r="K158" s="57">
        <f t="shared" si="27"/>
        <v>0</v>
      </c>
      <c r="L158" s="62"/>
      <c r="M158" s="62"/>
      <c r="N158" s="62"/>
      <c r="O158" s="62"/>
      <c r="P158" s="62"/>
      <c r="Q158" s="57">
        <f t="shared" si="44"/>
        <v>0</v>
      </c>
      <c r="R158" s="58" t="str">
        <f t="shared" si="45"/>
        <v/>
      </c>
      <c r="S158" s="230" t="str">
        <f t="shared" si="59"/>
        <v/>
      </c>
      <c r="T158" s="228"/>
      <c r="U158" s="59"/>
      <c r="V158" s="224"/>
      <c r="W158" s="221">
        <f t="shared" si="46"/>
        <v>0</v>
      </c>
      <c r="X158" s="48" t="b">
        <f t="shared" si="60"/>
        <v>0</v>
      </c>
      <c r="Y158" s="48" t="str">
        <f t="shared" si="61"/>
        <v>ok</v>
      </c>
      <c r="Z158" s="48">
        <f t="shared" si="34"/>
        <v>0</v>
      </c>
      <c r="AA158" s="48">
        <f t="shared" si="35"/>
        <v>0</v>
      </c>
      <c r="AC158" s="78" t="str" cm="1">
        <f t="array" ref="AC158">IF(H158="nebodované zameranie","ok",IF(AND(OR($D$4="vyberte oblasť",$D$4="")),"ok",IF(AND($D$4&lt;&gt;"",K158=0),"ok",IF(AND($D$4=$Z$15,OR(H158={"a)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zameranie"})),"ok",IF(AND($D$4=$Z$16,OR(H158={"a)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zameranie"})),"ok",IF(AND($D$4=$Z$17,OR(H158={"a)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zameranie"})),"ok",IF(AND($D$4=$Z$18,OR(H158={"a)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zameranie"})),"ok",IF(AND($D$4=$Z$19,H158=""),"ok",IF(AND($D$4=$Z$20,OR(H158={"a)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58" s="48">
        <f t="shared" si="62"/>
        <v>0</v>
      </c>
      <c r="AJ158" s="48">
        <f t="shared" si="63"/>
        <v>0</v>
      </c>
      <c r="AK158" s="214" t="str">
        <f t="shared" si="64"/>
        <v/>
      </c>
      <c r="AL158" s="214">
        <f t="shared" si="65"/>
        <v>0</v>
      </c>
      <c r="AM158" s="229">
        <f t="shared" si="66"/>
        <v>0</v>
      </c>
      <c r="AN158" s="48">
        <f t="shared" si="67"/>
        <v>0</v>
      </c>
      <c r="AO158" s="214">
        <f t="shared" si="68"/>
        <v>0</v>
      </c>
      <c r="AP158" s="60">
        <f t="shared" si="69"/>
        <v>0</v>
      </c>
    </row>
    <row r="159" spans="1:42" ht="39.950000000000003" customHeight="1" x14ac:dyDescent="0.2">
      <c r="A159" s="7">
        <v>136</v>
      </c>
      <c r="B159" s="239"/>
      <c r="C159" s="239"/>
      <c r="D159" s="239"/>
      <c r="E159" s="216"/>
      <c r="F159" s="216"/>
      <c r="G159" s="141"/>
      <c r="H159" s="217"/>
      <c r="I159" s="61"/>
      <c r="J159" s="62"/>
      <c r="K159" s="57">
        <f t="shared" si="27"/>
        <v>0</v>
      </c>
      <c r="L159" s="62"/>
      <c r="M159" s="62"/>
      <c r="N159" s="62"/>
      <c r="O159" s="62"/>
      <c r="P159" s="62"/>
      <c r="Q159" s="57">
        <f t="shared" si="44"/>
        <v>0</v>
      </c>
      <c r="R159" s="58" t="str">
        <f t="shared" si="45"/>
        <v/>
      </c>
      <c r="S159" s="230" t="str">
        <f t="shared" si="59"/>
        <v/>
      </c>
      <c r="T159" s="228"/>
      <c r="U159" s="59"/>
      <c r="V159" s="224"/>
      <c r="W159" s="221">
        <f t="shared" si="46"/>
        <v>0</v>
      </c>
      <c r="X159" s="48" t="b">
        <f t="shared" si="60"/>
        <v>0</v>
      </c>
      <c r="Y159" s="48" t="str">
        <f t="shared" si="61"/>
        <v>ok</v>
      </c>
      <c r="Z159" s="48">
        <f t="shared" si="34"/>
        <v>0</v>
      </c>
      <c r="AA159" s="48">
        <f t="shared" si="35"/>
        <v>0</v>
      </c>
      <c r="AC159" s="78" t="str" cm="1">
        <f t="array" ref="AC159">IF(H159="nebodované zameranie","ok",IF(AND(OR($D$4="vyberte oblasť",$D$4="")),"ok",IF(AND($D$4&lt;&gt;"",K159=0),"ok",IF(AND($D$4=$Z$15,OR(H159={"a)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zameranie"})),"ok",IF(AND($D$4=$Z$16,OR(H159={"a)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zameranie"})),"ok",IF(AND($D$4=$Z$17,OR(H159={"a)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zameranie"})),"ok",IF(AND($D$4=$Z$18,OR(H159={"a)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zameranie"})),"ok",IF(AND($D$4=$Z$19,H159=""),"ok",IF(AND($D$4=$Z$20,OR(H159={"a)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59" s="48">
        <f t="shared" si="62"/>
        <v>0</v>
      </c>
      <c r="AJ159" s="48">
        <f t="shared" si="63"/>
        <v>0</v>
      </c>
      <c r="AK159" s="214" t="str">
        <f t="shared" si="64"/>
        <v/>
      </c>
      <c r="AL159" s="214">
        <f t="shared" si="65"/>
        <v>0</v>
      </c>
      <c r="AM159" s="229">
        <f t="shared" si="66"/>
        <v>0</v>
      </c>
      <c r="AN159" s="48">
        <f t="shared" si="67"/>
        <v>0</v>
      </c>
      <c r="AO159" s="214">
        <f t="shared" si="68"/>
        <v>0</v>
      </c>
      <c r="AP159" s="60">
        <f t="shared" si="69"/>
        <v>0</v>
      </c>
    </row>
    <row r="160" spans="1:42" ht="39.950000000000003" customHeight="1" x14ac:dyDescent="0.2">
      <c r="A160" s="7">
        <v>137</v>
      </c>
      <c r="B160" s="239"/>
      <c r="C160" s="239"/>
      <c r="D160" s="239"/>
      <c r="E160" s="216"/>
      <c r="F160" s="216"/>
      <c r="G160" s="141"/>
      <c r="H160" s="217"/>
      <c r="I160" s="61"/>
      <c r="J160" s="62"/>
      <c r="K160" s="57">
        <f t="shared" si="27"/>
        <v>0</v>
      </c>
      <c r="L160" s="62"/>
      <c r="M160" s="62"/>
      <c r="N160" s="62"/>
      <c r="O160" s="62"/>
      <c r="P160" s="62"/>
      <c r="Q160" s="57">
        <f t="shared" si="44"/>
        <v>0</v>
      </c>
      <c r="R160" s="58" t="str">
        <f t="shared" si="45"/>
        <v/>
      </c>
      <c r="S160" s="230" t="str">
        <f t="shared" si="59"/>
        <v/>
      </c>
      <c r="T160" s="228"/>
      <c r="U160" s="59"/>
      <c r="V160" s="224"/>
      <c r="W160" s="221">
        <f t="shared" si="46"/>
        <v>0</v>
      </c>
      <c r="X160" s="48" t="b">
        <f t="shared" si="60"/>
        <v>0</v>
      </c>
      <c r="Y160" s="48" t="str">
        <f t="shared" si="61"/>
        <v>ok</v>
      </c>
      <c r="Z160" s="48">
        <f t="shared" si="34"/>
        <v>0</v>
      </c>
      <c r="AA160" s="48">
        <f t="shared" si="35"/>
        <v>0</v>
      </c>
      <c r="AC160" s="78" t="str" cm="1">
        <f t="array" ref="AC160">IF(H160="nebodované zameranie","ok",IF(AND(OR($D$4="vyberte oblasť",$D$4="")),"ok",IF(AND($D$4&lt;&gt;"",K160=0),"ok",IF(AND($D$4=$Z$15,OR(H160={"a)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zameranie"})),"ok",IF(AND($D$4=$Z$16,OR(H160={"a)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zameranie"})),"ok",IF(AND($D$4=$Z$17,OR(H160={"a)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zameranie"})),"ok",IF(AND($D$4=$Z$18,OR(H160={"a)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zameranie"})),"ok",IF(AND($D$4=$Z$19,H160=""),"ok",IF(AND($D$4=$Z$20,OR(H160={"a)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60" s="48">
        <f t="shared" si="62"/>
        <v>0</v>
      </c>
      <c r="AJ160" s="48">
        <f t="shared" si="63"/>
        <v>0</v>
      </c>
      <c r="AK160" s="214" t="str">
        <f t="shared" si="64"/>
        <v/>
      </c>
      <c r="AL160" s="214">
        <f t="shared" si="65"/>
        <v>0</v>
      </c>
      <c r="AM160" s="229">
        <f t="shared" si="66"/>
        <v>0</v>
      </c>
      <c r="AN160" s="48">
        <f t="shared" si="67"/>
        <v>0</v>
      </c>
      <c r="AO160" s="214">
        <f t="shared" si="68"/>
        <v>0</v>
      </c>
      <c r="AP160" s="60">
        <f t="shared" si="69"/>
        <v>0</v>
      </c>
    </row>
    <row r="161" spans="1:42" ht="39.950000000000003" customHeight="1" x14ac:dyDescent="0.2">
      <c r="A161" s="7">
        <v>138</v>
      </c>
      <c r="B161" s="239"/>
      <c r="C161" s="239"/>
      <c r="D161" s="239"/>
      <c r="E161" s="216"/>
      <c r="F161" s="216"/>
      <c r="G161" s="141"/>
      <c r="H161" s="217"/>
      <c r="I161" s="61"/>
      <c r="J161" s="62"/>
      <c r="K161" s="57">
        <f t="shared" si="27"/>
        <v>0</v>
      </c>
      <c r="L161" s="62"/>
      <c r="M161" s="62"/>
      <c r="N161" s="62"/>
      <c r="O161" s="62"/>
      <c r="P161" s="62"/>
      <c r="Q161" s="57">
        <f t="shared" si="44"/>
        <v>0</v>
      </c>
      <c r="R161" s="58" t="str">
        <f t="shared" si="45"/>
        <v/>
      </c>
      <c r="S161" s="230" t="str">
        <f t="shared" si="59"/>
        <v/>
      </c>
      <c r="T161" s="228"/>
      <c r="U161" s="59"/>
      <c r="V161" s="224"/>
      <c r="W161" s="221">
        <f t="shared" si="46"/>
        <v>0</v>
      </c>
      <c r="X161" s="48" t="b">
        <f t="shared" si="60"/>
        <v>0</v>
      </c>
      <c r="Y161" s="48" t="str">
        <f t="shared" si="61"/>
        <v>ok</v>
      </c>
      <c r="Z161" s="48">
        <f t="shared" si="34"/>
        <v>0</v>
      </c>
      <c r="AA161" s="48">
        <f t="shared" si="35"/>
        <v>0</v>
      </c>
      <c r="AC161" s="78" t="str" cm="1">
        <f t="array" ref="AC161">IF(H161="nebodované zameranie","ok",IF(AND(OR($D$4="vyberte oblasť",$D$4="")),"ok",IF(AND($D$4&lt;&gt;"",K161=0),"ok",IF(AND($D$4=$Z$15,OR(H161={"a)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zameranie"})),"ok",IF(AND($D$4=$Z$16,OR(H161={"a)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zameranie"})),"ok",IF(AND($D$4=$Z$17,OR(H161={"a)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zameranie"})),"ok",IF(AND($D$4=$Z$18,OR(H161={"a)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zameranie"})),"ok",IF(AND($D$4=$Z$19,H161=""),"ok",IF(AND($D$4=$Z$20,OR(H161={"a)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61" s="48">
        <f t="shared" si="62"/>
        <v>0</v>
      </c>
      <c r="AJ161" s="48">
        <f t="shared" si="63"/>
        <v>0</v>
      </c>
      <c r="AK161" s="214" t="str">
        <f t="shared" si="64"/>
        <v/>
      </c>
      <c r="AL161" s="214">
        <f t="shared" si="65"/>
        <v>0</v>
      </c>
      <c r="AM161" s="229">
        <f t="shared" si="66"/>
        <v>0</v>
      </c>
      <c r="AN161" s="48">
        <f t="shared" si="67"/>
        <v>0</v>
      </c>
      <c r="AO161" s="214">
        <f t="shared" si="68"/>
        <v>0</v>
      </c>
      <c r="AP161" s="60">
        <f t="shared" si="69"/>
        <v>0</v>
      </c>
    </row>
    <row r="162" spans="1:42" ht="39.950000000000003" customHeight="1" x14ac:dyDescent="0.2">
      <c r="A162" s="7">
        <v>139</v>
      </c>
      <c r="B162" s="239"/>
      <c r="C162" s="239"/>
      <c r="D162" s="239"/>
      <c r="E162" s="216"/>
      <c r="F162" s="216"/>
      <c r="G162" s="141"/>
      <c r="H162" s="217"/>
      <c r="I162" s="61"/>
      <c r="J162" s="62"/>
      <c r="K162" s="57">
        <f t="shared" si="27"/>
        <v>0</v>
      </c>
      <c r="L162" s="62"/>
      <c r="M162" s="62"/>
      <c r="N162" s="62"/>
      <c r="O162" s="62"/>
      <c r="P162" s="62"/>
      <c r="Q162" s="57">
        <f t="shared" si="44"/>
        <v>0</v>
      </c>
      <c r="R162" s="58" t="str">
        <f t="shared" si="45"/>
        <v/>
      </c>
      <c r="S162" s="230" t="str">
        <f t="shared" si="59"/>
        <v/>
      </c>
      <c r="T162" s="228"/>
      <c r="U162" s="59"/>
      <c r="V162" s="224"/>
      <c r="W162" s="221">
        <f t="shared" si="46"/>
        <v>0</v>
      </c>
      <c r="X162" s="48" t="b">
        <f t="shared" si="60"/>
        <v>0</v>
      </c>
      <c r="Y162" s="48" t="str">
        <f t="shared" si="61"/>
        <v>ok</v>
      </c>
      <c r="Z162" s="48">
        <f t="shared" si="34"/>
        <v>0</v>
      </c>
      <c r="AA162" s="48">
        <f t="shared" si="35"/>
        <v>0</v>
      </c>
      <c r="AC162" s="78" t="str" cm="1">
        <f t="array" ref="AC162">IF(H162="nebodované zameranie","ok",IF(AND(OR($D$4="vyberte oblasť",$D$4="")),"ok",IF(AND($D$4&lt;&gt;"",K162=0),"ok",IF(AND($D$4=$Z$15,OR(H162={"a)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zameranie"})),"ok",IF(AND($D$4=$Z$16,OR(H162={"a)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zameranie"})),"ok",IF(AND($D$4=$Z$17,OR(H162={"a)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zameranie"})),"ok",IF(AND($D$4=$Z$18,OR(H162={"a)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zameranie"})),"ok",IF(AND($D$4=$Z$19,H162=""),"ok",IF(AND($D$4=$Z$20,OR(H162={"a)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62" s="48">
        <f t="shared" si="62"/>
        <v>0</v>
      </c>
      <c r="AJ162" s="48">
        <f t="shared" si="63"/>
        <v>0</v>
      </c>
      <c r="AK162" s="214" t="str">
        <f t="shared" si="64"/>
        <v/>
      </c>
      <c r="AL162" s="214">
        <f t="shared" si="65"/>
        <v>0</v>
      </c>
      <c r="AM162" s="229">
        <f t="shared" si="66"/>
        <v>0</v>
      </c>
      <c r="AN162" s="48">
        <f t="shared" si="67"/>
        <v>0</v>
      </c>
      <c r="AO162" s="214">
        <f t="shared" si="68"/>
        <v>0</v>
      </c>
      <c r="AP162" s="60">
        <f t="shared" si="69"/>
        <v>0</v>
      </c>
    </row>
    <row r="163" spans="1:42" ht="39.950000000000003" customHeight="1" x14ac:dyDescent="0.2">
      <c r="A163" s="7">
        <v>140</v>
      </c>
      <c r="B163" s="239"/>
      <c r="C163" s="239"/>
      <c r="D163" s="239"/>
      <c r="E163" s="216"/>
      <c r="F163" s="216"/>
      <c r="G163" s="141"/>
      <c r="H163" s="217"/>
      <c r="I163" s="61"/>
      <c r="J163" s="62"/>
      <c r="K163" s="57">
        <f t="shared" si="27"/>
        <v>0</v>
      </c>
      <c r="L163" s="62"/>
      <c r="M163" s="62"/>
      <c r="N163" s="62"/>
      <c r="O163" s="62"/>
      <c r="P163" s="62"/>
      <c r="Q163" s="57">
        <f t="shared" si="44"/>
        <v>0</v>
      </c>
      <c r="R163" s="58" t="str">
        <f t="shared" si="45"/>
        <v/>
      </c>
      <c r="S163" s="230" t="str">
        <f t="shared" si="59"/>
        <v/>
      </c>
      <c r="T163" s="228"/>
      <c r="U163" s="59"/>
      <c r="V163" s="224"/>
      <c r="W163" s="221">
        <f t="shared" si="46"/>
        <v>0</v>
      </c>
      <c r="X163" s="48" t="b">
        <f t="shared" si="60"/>
        <v>0</v>
      </c>
      <c r="Y163" s="48" t="str">
        <f t="shared" si="61"/>
        <v>ok</v>
      </c>
      <c r="Z163" s="48">
        <f t="shared" si="34"/>
        <v>0</v>
      </c>
      <c r="AA163" s="48">
        <f t="shared" si="35"/>
        <v>0</v>
      </c>
      <c r="AC163" s="78" t="str" cm="1">
        <f t="array" ref="AC163">IF(H163="nebodované zameranie","ok",IF(AND(OR($D$4="vyberte oblasť",$D$4="")),"ok",IF(AND($D$4&lt;&gt;"",K163=0),"ok",IF(AND($D$4=$Z$15,OR(H163={"a)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zameranie"})),"ok",IF(AND($D$4=$Z$16,OR(H163={"a)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zameranie"})),"ok",IF(AND($D$4=$Z$17,OR(H163={"a)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zameranie"})),"ok",IF(AND($D$4=$Z$18,OR(H163={"a)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zameranie"})),"ok",IF(AND($D$4=$Z$19,H163=""),"ok",IF(AND($D$4=$Z$20,OR(H163={"a)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63" s="48">
        <f t="shared" si="62"/>
        <v>0</v>
      </c>
      <c r="AJ163" s="48">
        <f t="shared" si="63"/>
        <v>0</v>
      </c>
      <c r="AK163" s="214" t="str">
        <f t="shared" si="64"/>
        <v/>
      </c>
      <c r="AL163" s="214">
        <f t="shared" si="65"/>
        <v>0</v>
      </c>
      <c r="AM163" s="229">
        <f t="shared" si="66"/>
        <v>0</v>
      </c>
      <c r="AN163" s="48">
        <f t="shared" si="67"/>
        <v>0</v>
      </c>
      <c r="AO163" s="214">
        <f t="shared" si="68"/>
        <v>0</v>
      </c>
      <c r="AP163" s="60">
        <f t="shared" si="69"/>
        <v>0</v>
      </c>
    </row>
    <row r="164" spans="1:42" ht="39.950000000000003" customHeight="1" x14ac:dyDescent="0.2">
      <c r="A164" s="7">
        <v>141</v>
      </c>
      <c r="B164" s="239"/>
      <c r="C164" s="239"/>
      <c r="D164" s="239"/>
      <c r="E164" s="216"/>
      <c r="F164" s="216"/>
      <c r="G164" s="141"/>
      <c r="H164" s="217"/>
      <c r="I164" s="61"/>
      <c r="J164" s="62"/>
      <c r="K164" s="57">
        <f t="shared" ref="K164:K215" si="70">ROUNDDOWN(I164*J164,2)</f>
        <v>0</v>
      </c>
      <c r="L164" s="62"/>
      <c r="M164" s="62"/>
      <c r="N164" s="62"/>
      <c r="O164" s="62"/>
      <c r="P164" s="62"/>
      <c r="Q164" s="57">
        <f t="shared" ref="Q164:Q215" si="71">SUM(L164:P164)</f>
        <v>0</v>
      </c>
      <c r="R164" s="58" t="str">
        <f t="shared" ref="R164:R215" si="72">IF(ROUNDDOWN(I164*J164,2)-ROUNDDOWN(SUM(L164:P164),2)=0,"","zlý súčet")</f>
        <v/>
      </c>
      <c r="S164" s="230" t="str">
        <f t="shared" si="59"/>
        <v/>
      </c>
      <c r="T164" s="228"/>
      <c r="U164" s="59"/>
      <c r="V164" s="224"/>
      <c r="W164" s="221">
        <f t="shared" ref="W164:W215" si="73">Q164-V164</f>
        <v>0</v>
      </c>
      <c r="X164" s="48" t="b">
        <f t="shared" si="60"/>
        <v>0</v>
      </c>
      <c r="Y164" s="48" t="str">
        <f t="shared" si="61"/>
        <v>ok</v>
      </c>
      <c r="Z164" s="48">
        <f t="shared" ref="Z164:Z215" si="74">IF(Y164="chyba",1,0)</f>
        <v>0</v>
      </c>
      <c r="AA164" s="48">
        <f t="shared" ref="AA164:AA215" si="75">IF(R164="zlý súčet",1,0)</f>
        <v>0</v>
      </c>
      <c r="AC164" s="78" t="str" cm="1">
        <f t="array" ref="AC164">IF(H164="nebodované zameranie","ok",IF(AND(OR($D$4="vyberte oblasť",$D$4="")),"ok",IF(AND($D$4&lt;&gt;"",K164=0),"ok",IF(AND($D$4=$Z$15,OR(H164={"a)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zameranie"})),"ok",IF(AND($D$4=$Z$16,OR(H164={"a)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zameranie"})),"ok",IF(AND($D$4=$Z$17,OR(H164={"a)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zameranie"})),"ok",IF(AND($D$4=$Z$18,OR(H164={"a)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zameranie"})),"ok",IF(AND($D$4=$Z$19,H164=""),"ok",IF(AND($D$4=$Z$20,OR(H164={"a)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64" s="48">
        <f t="shared" si="62"/>
        <v>0</v>
      </c>
      <c r="AJ164" s="48">
        <f t="shared" si="63"/>
        <v>0</v>
      </c>
      <c r="AK164" s="214" t="str">
        <f t="shared" si="64"/>
        <v/>
      </c>
      <c r="AL164" s="214">
        <f t="shared" si="65"/>
        <v>0</v>
      </c>
      <c r="AM164" s="229">
        <f t="shared" si="66"/>
        <v>0</v>
      </c>
      <c r="AN164" s="48">
        <f t="shared" si="67"/>
        <v>0</v>
      </c>
      <c r="AO164" s="214">
        <f t="shared" si="68"/>
        <v>0</v>
      </c>
      <c r="AP164" s="60">
        <f t="shared" si="69"/>
        <v>0</v>
      </c>
    </row>
    <row r="165" spans="1:42" ht="39.950000000000003" customHeight="1" x14ac:dyDescent="0.2">
      <c r="A165" s="7">
        <v>142</v>
      </c>
      <c r="B165" s="239"/>
      <c r="C165" s="239"/>
      <c r="D165" s="239"/>
      <c r="E165" s="216"/>
      <c r="F165" s="216"/>
      <c r="G165" s="141"/>
      <c r="H165" s="217"/>
      <c r="I165" s="61"/>
      <c r="J165" s="62"/>
      <c r="K165" s="57">
        <f t="shared" si="70"/>
        <v>0</v>
      </c>
      <c r="L165" s="62"/>
      <c r="M165" s="62"/>
      <c r="N165" s="62"/>
      <c r="O165" s="62"/>
      <c r="P165" s="62"/>
      <c r="Q165" s="57">
        <f t="shared" si="71"/>
        <v>0</v>
      </c>
      <c r="R165" s="58" t="str">
        <f t="shared" si="72"/>
        <v/>
      </c>
      <c r="S165" s="230" t="str">
        <f t="shared" si="59"/>
        <v/>
      </c>
      <c r="T165" s="228"/>
      <c r="U165" s="59"/>
      <c r="V165" s="224"/>
      <c r="W165" s="221">
        <f t="shared" si="73"/>
        <v>0</v>
      </c>
      <c r="X165" s="48" t="b">
        <f t="shared" si="60"/>
        <v>0</v>
      </c>
      <c r="Y165" s="48" t="str">
        <f t="shared" si="61"/>
        <v>ok</v>
      </c>
      <c r="Z165" s="48">
        <f t="shared" si="74"/>
        <v>0</v>
      </c>
      <c r="AA165" s="48">
        <f t="shared" si="75"/>
        <v>0</v>
      </c>
      <c r="AC165" s="78" t="str" cm="1">
        <f t="array" ref="AC165">IF(H165="nebodované zameranie","ok",IF(AND(OR($D$4="vyberte oblasť",$D$4="")),"ok",IF(AND($D$4&lt;&gt;"",K165=0),"ok",IF(AND($D$4=$Z$15,OR(H165={"a)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zameranie"})),"ok",IF(AND($D$4=$Z$16,OR(H165={"a)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zameranie"})),"ok",IF(AND($D$4=$Z$17,OR(H165={"a)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zameranie"})),"ok",IF(AND($D$4=$Z$18,OR(H165={"a)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zameranie"})),"ok",IF(AND($D$4=$Z$19,H165=""),"ok",IF(AND($D$4=$Z$20,OR(H165={"a)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65" s="48">
        <f t="shared" si="62"/>
        <v>0</v>
      </c>
      <c r="AJ165" s="48">
        <f t="shared" si="63"/>
        <v>0</v>
      </c>
      <c r="AK165" s="214" t="str">
        <f t="shared" si="64"/>
        <v/>
      </c>
      <c r="AL165" s="214">
        <f t="shared" si="65"/>
        <v>0</v>
      </c>
      <c r="AM165" s="229">
        <f t="shared" si="66"/>
        <v>0</v>
      </c>
      <c r="AN165" s="48">
        <f t="shared" si="67"/>
        <v>0</v>
      </c>
      <c r="AO165" s="214">
        <f t="shared" si="68"/>
        <v>0</v>
      </c>
      <c r="AP165" s="60">
        <f t="shared" si="69"/>
        <v>0</v>
      </c>
    </row>
    <row r="166" spans="1:42" ht="39.950000000000003" customHeight="1" x14ac:dyDescent="0.2">
      <c r="A166" s="7">
        <v>143</v>
      </c>
      <c r="B166" s="239"/>
      <c r="C166" s="239"/>
      <c r="D166" s="239"/>
      <c r="E166" s="216"/>
      <c r="F166" s="216"/>
      <c r="G166" s="141"/>
      <c r="H166" s="217"/>
      <c r="I166" s="61"/>
      <c r="J166" s="62"/>
      <c r="K166" s="57">
        <f t="shared" si="70"/>
        <v>0</v>
      </c>
      <c r="L166" s="62"/>
      <c r="M166" s="62"/>
      <c r="N166" s="62"/>
      <c r="O166" s="62"/>
      <c r="P166" s="62"/>
      <c r="Q166" s="57">
        <f t="shared" si="71"/>
        <v>0</v>
      </c>
      <c r="R166" s="58" t="str">
        <f t="shared" si="72"/>
        <v/>
      </c>
      <c r="S166" s="230" t="str">
        <f t="shared" si="59"/>
        <v/>
      </c>
      <c r="T166" s="228"/>
      <c r="U166" s="59"/>
      <c r="V166" s="224"/>
      <c r="W166" s="221">
        <f t="shared" si="73"/>
        <v>0</v>
      </c>
      <c r="X166" s="48" t="b">
        <f t="shared" si="60"/>
        <v>0</v>
      </c>
      <c r="Y166" s="48" t="str">
        <f t="shared" si="61"/>
        <v>ok</v>
      </c>
      <c r="Z166" s="48">
        <f t="shared" si="74"/>
        <v>0</v>
      </c>
      <c r="AA166" s="48">
        <f t="shared" si="75"/>
        <v>0</v>
      </c>
      <c r="AC166" s="78" t="str" cm="1">
        <f t="array" ref="AC166">IF(H166="nebodované zameranie","ok",IF(AND(OR($D$4="vyberte oblasť",$D$4="")),"ok",IF(AND($D$4&lt;&gt;"",K166=0),"ok",IF(AND($D$4=$Z$15,OR(H166={"a)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zameranie"})),"ok",IF(AND($D$4=$Z$16,OR(H166={"a)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zameranie"})),"ok",IF(AND($D$4=$Z$17,OR(H166={"a)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zameranie"})),"ok",IF(AND($D$4=$Z$18,OR(H166={"a)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zameranie"})),"ok",IF(AND($D$4=$Z$19,H166=""),"ok",IF(AND($D$4=$Z$20,OR(H166={"a)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66" s="48">
        <f t="shared" si="62"/>
        <v>0</v>
      </c>
      <c r="AJ166" s="48">
        <f t="shared" si="63"/>
        <v>0</v>
      </c>
      <c r="AK166" s="214" t="str">
        <f t="shared" si="64"/>
        <v/>
      </c>
      <c r="AL166" s="214">
        <f t="shared" si="65"/>
        <v>0</v>
      </c>
      <c r="AM166" s="229">
        <f t="shared" si="66"/>
        <v>0</v>
      </c>
      <c r="AN166" s="48">
        <f t="shared" si="67"/>
        <v>0</v>
      </c>
      <c r="AO166" s="214">
        <f t="shared" si="68"/>
        <v>0</v>
      </c>
      <c r="AP166" s="60">
        <f t="shared" si="69"/>
        <v>0</v>
      </c>
    </row>
    <row r="167" spans="1:42" ht="39.950000000000003" customHeight="1" x14ac:dyDescent="0.2">
      <c r="A167" s="7">
        <v>144</v>
      </c>
      <c r="B167" s="239"/>
      <c r="C167" s="239"/>
      <c r="D167" s="239"/>
      <c r="E167" s="216"/>
      <c r="F167" s="216"/>
      <c r="G167" s="141"/>
      <c r="H167" s="217"/>
      <c r="I167" s="61"/>
      <c r="J167" s="62"/>
      <c r="K167" s="57">
        <f t="shared" si="70"/>
        <v>0</v>
      </c>
      <c r="L167" s="62"/>
      <c r="M167" s="62"/>
      <c r="N167" s="62"/>
      <c r="O167" s="62"/>
      <c r="P167" s="62"/>
      <c r="Q167" s="57">
        <f t="shared" si="71"/>
        <v>0</v>
      </c>
      <c r="R167" s="58" t="str">
        <f t="shared" si="72"/>
        <v/>
      </c>
      <c r="S167" s="230" t="str">
        <f t="shared" si="59"/>
        <v/>
      </c>
      <c r="T167" s="228"/>
      <c r="U167" s="59"/>
      <c r="V167" s="224"/>
      <c r="W167" s="221">
        <f t="shared" si="73"/>
        <v>0</v>
      </c>
      <c r="X167" s="48" t="b">
        <f t="shared" si="60"/>
        <v>0</v>
      </c>
      <c r="Y167" s="48" t="str">
        <f t="shared" si="61"/>
        <v>ok</v>
      </c>
      <c r="Z167" s="48">
        <f t="shared" si="74"/>
        <v>0</v>
      </c>
      <c r="AA167" s="48">
        <f t="shared" si="75"/>
        <v>0</v>
      </c>
      <c r="AC167" s="78" t="str" cm="1">
        <f t="array" ref="AC167">IF(H167="nebodované zameranie","ok",IF(AND(OR($D$4="vyberte oblasť",$D$4="")),"ok",IF(AND($D$4&lt;&gt;"",K167=0),"ok",IF(AND($D$4=$Z$15,OR(H167={"a)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zameranie"})),"ok",IF(AND($D$4=$Z$16,OR(H167={"a)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zameranie"})),"ok",IF(AND($D$4=$Z$17,OR(H167={"a)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zameranie"})),"ok",IF(AND($D$4=$Z$18,OR(H167={"a)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zameranie"})),"ok",IF(AND($D$4=$Z$19,H167=""),"ok",IF(AND($D$4=$Z$20,OR(H167={"a)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67" s="48">
        <f t="shared" si="62"/>
        <v>0</v>
      </c>
      <c r="AJ167" s="48">
        <f t="shared" si="63"/>
        <v>0</v>
      </c>
      <c r="AK167" s="214" t="str">
        <f t="shared" si="64"/>
        <v/>
      </c>
      <c r="AL167" s="214">
        <f t="shared" si="65"/>
        <v>0</v>
      </c>
      <c r="AM167" s="229">
        <f t="shared" si="66"/>
        <v>0</v>
      </c>
      <c r="AN167" s="48">
        <f t="shared" si="67"/>
        <v>0</v>
      </c>
      <c r="AO167" s="214">
        <f t="shared" si="68"/>
        <v>0</v>
      </c>
      <c r="AP167" s="60">
        <f t="shared" si="69"/>
        <v>0</v>
      </c>
    </row>
    <row r="168" spans="1:42" ht="39.950000000000003" customHeight="1" x14ac:dyDescent="0.2">
      <c r="A168" s="7">
        <v>145</v>
      </c>
      <c r="B168" s="239"/>
      <c r="C168" s="239"/>
      <c r="D168" s="239"/>
      <c r="E168" s="216"/>
      <c r="F168" s="216"/>
      <c r="G168" s="141"/>
      <c r="H168" s="217"/>
      <c r="I168" s="61"/>
      <c r="J168" s="62"/>
      <c r="K168" s="57">
        <f t="shared" si="70"/>
        <v>0</v>
      </c>
      <c r="L168" s="62"/>
      <c r="M168" s="62"/>
      <c r="N168" s="62"/>
      <c r="O168" s="62"/>
      <c r="P168" s="62"/>
      <c r="Q168" s="57">
        <f t="shared" si="71"/>
        <v>0</v>
      </c>
      <c r="R168" s="58" t="str">
        <f t="shared" si="72"/>
        <v/>
      </c>
      <c r="S168" s="230" t="str">
        <f t="shared" si="59"/>
        <v/>
      </c>
      <c r="T168" s="228"/>
      <c r="U168" s="59"/>
      <c r="V168" s="224"/>
      <c r="W168" s="221">
        <f t="shared" si="73"/>
        <v>0</v>
      </c>
      <c r="X168" s="48" t="b">
        <f t="shared" si="60"/>
        <v>0</v>
      </c>
      <c r="Y168" s="48" t="str">
        <f t="shared" si="61"/>
        <v>ok</v>
      </c>
      <c r="Z168" s="48">
        <f t="shared" si="74"/>
        <v>0</v>
      </c>
      <c r="AA168" s="48">
        <f t="shared" si="75"/>
        <v>0</v>
      </c>
      <c r="AC168" s="78" t="str" cm="1">
        <f t="array" ref="AC168">IF(H168="nebodované zameranie","ok",IF(AND(OR($D$4="vyberte oblasť",$D$4="")),"ok",IF(AND($D$4&lt;&gt;"",K168=0),"ok",IF(AND($D$4=$Z$15,OR(H168={"a)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zameranie"})),"ok",IF(AND($D$4=$Z$16,OR(H168={"a)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zameranie"})),"ok",IF(AND($D$4=$Z$17,OR(H168={"a)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zameranie"})),"ok",IF(AND($D$4=$Z$18,OR(H168={"a)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zameranie"})),"ok",IF(AND($D$4=$Z$19,H168=""),"ok",IF(AND($D$4=$Z$20,OR(H168={"a)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68" s="48">
        <f t="shared" si="62"/>
        <v>0</v>
      </c>
      <c r="AJ168" s="48">
        <f t="shared" si="63"/>
        <v>0</v>
      </c>
      <c r="AK168" s="214" t="str">
        <f t="shared" si="64"/>
        <v/>
      </c>
      <c r="AL168" s="214">
        <f t="shared" si="65"/>
        <v>0</v>
      </c>
      <c r="AM168" s="229">
        <f t="shared" si="66"/>
        <v>0</v>
      </c>
      <c r="AN168" s="48">
        <f t="shared" si="67"/>
        <v>0</v>
      </c>
      <c r="AO168" s="214">
        <f t="shared" si="68"/>
        <v>0</v>
      </c>
      <c r="AP168" s="60">
        <f t="shared" si="69"/>
        <v>0</v>
      </c>
    </row>
    <row r="169" spans="1:42" ht="39.950000000000003" customHeight="1" x14ac:dyDescent="0.2">
      <c r="A169" s="7">
        <v>146</v>
      </c>
      <c r="B169" s="239"/>
      <c r="C169" s="239"/>
      <c r="D169" s="239"/>
      <c r="E169" s="216"/>
      <c r="F169" s="216"/>
      <c r="G169" s="141"/>
      <c r="H169" s="217"/>
      <c r="I169" s="61"/>
      <c r="J169" s="62"/>
      <c r="K169" s="57">
        <f t="shared" si="70"/>
        <v>0</v>
      </c>
      <c r="L169" s="62"/>
      <c r="M169" s="62"/>
      <c r="N169" s="62"/>
      <c r="O169" s="62"/>
      <c r="P169" s="62"/>
      <c r="Q169" s="57">
        <f t="shared" si="71"/>
        <v>0</v>
      </c>
      <c r="R169" s="58" t="str">
        <f t="shared" si="72"/>
        <v/>
      </c>
      <c r="S169" s="230" t="str">
        <f t="shared" si="59"/>
        <v/>
      </c>
      <c r="T169" s="228"/>
      <c r="U169" s="59"/>
      <c r="V169" s="224"/>
      <c r="W169" s="221">
        <f t="shared" si="73"/>
        <v>0</v>
      </c>
      <c r="X169" s="48" t="b">
        <f t="shared" si="60"/>
        <v>0</v>
      </c>
      <c r="Y169" s="48" t="str">
        <f t="shared" si="61"/>
        <v>ok</v>
      </c>
      <c r="Z169" s="48">
        <f t="shared" si="74"/>
        <v>0</v>
      </c>
      <c r="AA169" s="48">
        <f t="shared" si="75"/>
        <v>0</v>
      </c>
      <c r="AC169" s="78" t="str" cm="1">
        <f t="array" ref="AC169">IF(H169="nebodované zameranie","ok",IF(AND(OR($D$4="vyberte oblasť",$D$4="")),"ok",IF(AND($D$4&lt;&gt;"",K169=0),"ok",IF(AND($D$4=$Z$15,OR(H169={"a)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zameranie"})),"ok",IF(AND($D$4=$Z$16,OR(H169={"a)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zameranie"})),"ok",IF(AND($D$4=$Z$17,OR(H169={"a)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zameranie"})),"ok",IF(AND($D$4=$Z$18,OR(H169={"a)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zameranie"})),"ok",IF(AND($D$4=$Z$19,H169=""),"ok",IF(AND($D$4=$Z$20,OR(H169={"a)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69" s="48">
        <f t="shared" si="62"/>
        <v>0</v>
      </c>
      <c r="AJ169" s="48">
        <f t="shared" si="63"/>
        <v>0</v>
      </c>
      <c r="AK169" s="214" t="str">
        <f t="shared" si="64"/>
        <v/>
      </c>
      <c r="AL169" s="214">
        <f t="shared" si="65"/>
        <v>0</v>
      </c>
      <c r="AM169" s="229">
        <f t="shared" si="66"/>
        <v>0</v>
      </c>
      <c r="AN169" s="48">
        <f t="shared" si="67"/>
        <v>0</v>
      </c>
      <c r="AO169" s="214">
        <f t="shared" si="68"/>
        <v>0</v>
      </c>
      <c r="AP169" s="60">
        <f t="shared" si="69"/>
        <v>0</v>
      </c>
    </row>
    <row r="170" spans="1:42" ht="39.950000000000003" customHeight="1" x14ac:dyDescent="0.2">
      <c r="A170" s="7">
        <v>147</v>
      </c>
      <c r="B170" s="239"/>
      <c r="C170" s="239"/>
      <c r="D170" s="239"/>
      <c r="E170" s="216"/>
      <c r="F170" s="216"/>
      <c r="G170" s="141"/>
      <c r="H170" s="217"/>
      <c r="I170" s="61"/>
      <c r="J170" s="62"/>
      <c r="K170" s="57">
        <f t="shared" ref="K170:K183" si="76">ROUNDDOWN(I170*J170,2)</f>
        <v>0</v>
      </c>
      <c r="L170" s="62"/>
      <c r="M170" s="62"/>
      <c r="N170" s="62"/>
      <c r="O170" s="62"/>
      <c r="P170" s="62"/>
      <c r="Q170" s="57">
        <f t="shared" ref="Q170:Q183" si="77">SUM(L170:P170)</f>
        <v>0</v>
      </c>
      <c r="R170" s="58" t="str">
        <f t="shared" ref="R170:R183" si="78">IF(ROUNDDOWN(I170*J170,2)-ROUNDDOWN(SUM(L170:P170),2)=0,"","zlý súčet")</f>
        <v/>
      </c>
      <c r="S170" s="230" t="str">
        <f t="shared" si="59"/>
        <v/>
      </c>
      <c r="T170" s="228"/>
      <c r="U170" s="59"/>
      <c r="V170" s="224"/>
      <c r="W170" s="221">
        <f t="shared" ref="W170:W183" si="79">Q170-V170</f>
        <v>0</v>
      </c>
      <c r="X170" s="48" t="b">
        <f t="shared" si="60"/>
        <v>0</v>
      </c>
      <c r="Y170" s="48" t="str">
        <f t="shared" si="61"/>
        <v>ok</v>
      </c>
      <c r="Z170" s="48">
        <f t="shared" ref="Z170:Z183" si="80">IF(Y170="chyba",1,0)</f>
        <v>0</v>
      </c>
      <c r="AA170" s="48">
        <f t="shared" ref="AA170:AA183" si="81">IF(R170="zlý súčet",1,0)</f>
        <v>0</v>
      </c>
      <c r="AC170" s="78" t="str" cm="1">
        <f t="array" ref="AC170">IF(H170="nebodované zameranie","ok",IF(AND(OR($D$4="vyberte oblasť",$D$4="")),"ok",IF(AND($D$4&lt;&gt;"",K170=0),"ok",IF(AND($D$4=$Z$15,OR(H170={"a)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zameranie"})),"ok",IF(AND($D$4=$Z$16,OR(H170={"a)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zameranie"})),"ok",IF(AND($D$4=$Z$17,OR(H170={"a)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zameranie"})),"ok",IF(AND($D$4=$Z$18,OR(H170={"a)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zameranie"})),"ok",IF(AND($D$4=$Z$19,H170=""),"ok",IF(AND($D$4=$Z$20,OR(H170={"a)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70" s="48">
        <f t="shared" si="62"/>
        <v>0</v>
      </c>
      <c r="AJ170" s="48">
        <f t="shared" si="63"/>
        <v>0</v>
      </c>
      <c r="AK170" s="214" t="str">
        <f t="shared" si="64"/>
        <v/>
      </c>
      <c r="AL170" s="214">
        <f t="shared" si="65"/>
        <v>0</v>
      </c>
      <c r="AM170" s="229">
        <f t="shared" si="66"/>
        <v>0</v>
      </c>
      <c r="AN170" s="48">
        <f t="shared" si="67"/>
        <v>0</v>
      </c>
      <c r="AO170" s="214">
        <f t="shared" si="68"/>
        <v>0</v>
      </c>
      <c r="AP170" s="60">
        <f t="shared" si="69"/>
        <v>0</v>
      </c>
    </row>
    <row r="171" spans="1:42" ht="39.950000000000003" customHeight="1" x14ac:dyDescent="0.2">
      <c r="A171" s="7">
        <v>148</v>
      </c>
      <c r="B171" s="239"/>
      <c r="C171" s="239"/>
      <c r="D171" s="239"/>
      <c r="E171" s="216"/>
      <c r="F171" s="216"/>
      <c r="G171" s="141"/>
      <c r="H171" s="217"/>
      <c r="I171" s="61"/>
      <c r="J171" s="62"/>
      <c r="K171" s="57">
        <f t="shared" si="76"/>
        <v>0</v>
      </c>
      <c r="L171" s="62"/>
      <c r="M171" s="62"/>
      <c r="N171" s="62"/>
      <c r="O171" s="62"/>
      <c r="P171" s="62"/>
      <c r="Q171" s="57">
        <f t="shared" si="77"/>
        <v>0</v>
      </c>
      <c r="R171" s="58" t="str">
        <f t="shared" si="78"/>
        <v/>
      </c>
      <c r="S171" s="230" t="str">
        <f t="shared" si="59"/>
        <v/>
      </c>
      <c r="T171" s="228"/>
      <c r="U171" s="59"/>
      <c r="V171" s="224"/>
      <c r="W171" s="221">
        <f t="shared" si="79"/>
        <v>0</v>
      </c>
      <c r="X171" s="48" t="b">
        <f t="shared" si="60"/>
        <v>0</v>
      </c>
      <c r="Y171" s="48" t="str">
        <f t="shared" si="61"/>
        <v>ok</v>
      </c>
      <c r="Z171" s="48">
        <f t="shared" si="80"/>
        <v>0</v>
      </c>
      <c r="AA171" s="48">
        <f t="shared" si="81"/>
        <v>0</v>
      </c>
      <c r="AC171" s="78" t="str" cm="1">
        <f t="array" ref="AC171">IF(H171="nebodované zameranie","ok",IF(AND(OR($D$4="vyberte oblasť",$D$4="")),"ok",IF(AND($D$4&lt;&gt;"",K171=0),"ok",IF(AND($D$4=$Z$15,OR(H171={"a)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zameranie"})),"ok",IF(AND($D$4=$Z$16,OR(H171={"a)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zameranie"})),"ok",IF(AND($D$4=$Z$17,OR(H171={"a)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zameranie"})),"ok",IF(AND($D$4=$Z$18,OR(H171={"a)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zameranie"})),"ok",IF(AND($D$4=$Z$19,H171=""),"ok",IF(AND($D$4=$Z$20,OR(H171={"a)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71" s="48">
        <f t="shared" si="62"/>
        <v>0</v>
      </c>
      <c r="AJ171" s="48">
        <f t="shared" si="63"/>
        <v>0</v>
      </c>
      <c r="AK171" s="214" t="str">
        <f t="shared" si="64"/>
        <v/>
      </c>
      <c r="AL171" s="214">
        <f t="shared" si="65"/>
        <v>0</v>
      </c>
      <c r="AM171" s="229">
        <f t="shared" si="66"/>
        <v>0</v>
      </c>
      <c r="AN171" s="48">
        <f t="shared" si="67"/>
        <v>0</v>
      </c>
      <c r="AO171" s="214">
        <f t="shared" si="68"/>
        <v>0</v>
      </c>
      <c r="AP171" s="60">
        <f t="shared" si="69"/>
        <v>0</v>
      </c>
    </row>
    <row r="172" spans="1:42" ht="39.950000000000003" customHeight="1" x14ac:dyDescent="0.2">
      <c r="A172" s="7">
        <v>149</v>
      </c>
      <c r="B172" s="239"/>
      <c r="C172" s="239"/>
      <c r="D172" s="239"/>
      <c r="E172" s="216"/>
      <c r="F172" s="216"/>
      <c r="G172" s="141"/>
      <c r="H172" s="217"/>
      <c r="I172" s="61"/>
      <c r="J172" s="62"/>
      <c r="K172" s="57">
        <f t="shared" si="76"/>
        <v>0</v>
      </c>
      <c r="L172" s="62"/>
      <c r="M172" s="62"/>
      <c r="N172" s="62"/>
      <c r="O172" s="62"/>
      <c r="P172" s="62"/>
      <c r="Q172" s="57">
        <f t="shared" si="77"/>
        <v>0</v>
      </c>
      <c r="R172" s="58" t="str">
        <f t="shared" si="78"/>
        <v/>
      </c>
      <c r="S172" s="230" t="str">
        <f t="shared" si="59"/>
        <v/>
      </c>
      <c r="T172" s="228"/>
      <c r="U172" s="59"/>
      <c r="V172" s="224"/>
      <c r="W172" s="221">
        <f t="shared" si="79"/>
        <v>0</v>
      </c>
      <c r="X172" s="48" t="b">
        <f t="shared" si="60"/>
        <v>0</v>
      </c>
      <c r="Y172" s="48" t="str">
        <f t="shared" si="61"/>
        <v>ok</v>
      </c>
      <c r="Z172" s="48">
        <f t="shared" si="80"/>
        <v>0</v>
      </c>
      <c r="AA172" s="48">
        <f t="shared" si="81"/>
        <v>0</v>
      </c>
      <c r="AC172" s="78" t="str" cm="1">
        <f t="array" ref="AC172">IF(H172="nebodované zameranie","ok",IF(AND(OR($D$4="vyberte oblasť",$D$4="")),"ok",IF(AND($D$4&lt;&gt;"",K172=0),"ok",IF(AND($D$4=$Z$15,OR(H172={"a)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zameranie"})),"ok",IF(AND($D$4=$Z$16,OR(H172={"a)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zameranie"})),"ok",IF(AND($D$4=$Z$17,OR(H172={"a)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zameranie"})),"ok",IF(AND($D$4=$Z$18,OR(H172={"a)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zameranie"})),"ok",IF(AND($D$4=$Z$19,H172=""),"ok",IF(AND($D$4=$Z$20,OR(H172={"a)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72" s="48">
        <f t="shared" si="62"/>
        <v>0</v>
      </c>
      <c r="AJ172" s="48">
        <f t="shared" si="63"/>
        <v>0</v>
      </c>
      <c r="AK172" s="214" t="str">
        <f t="shared" si="64"/>
        <v/>
      </c>
      <c r="AL172" s="214">
        <f t="shared" si="65"/>
        <v>0</v>
      </c>
      <c r="AM172" s="229">
        <f t="shared" si="66"/>
        <v>0</v>
      </c>
      <c r="AN172" s="48">
        <f t="shared" si="67"/>
        <v>0</v>
      </c>
      <c r="AO172" s="214">
        <f t="shared" si="68"/>
        <v>0</v>
      </c>
      <c r="AP172" s="60">
        <f t="shared" si="69"/>
        <v>0</v>
      </c>
    </row>
    <row r="173" spans="1:42" ht="39.950000000000003" customHeight="1" x14ac:dyDescent="0.2">
      <c r="A173" s="7">
        <v>150</v>
      </c>
      <c r="B173" s="239"/>
      <c r="C173" s="239"/>
      <c r="D173" s="239"/>
      <c r="E173" s="216"/>
      <c r="F173" s="216"/>
      <c r="G173" s="141"/>
      <c r="H173" s="217"/>
      <c r="I173" s="61"/>
      <c r="J173" s="62"/>
      <c r="K173" s="57">
        <f t="shared" si="76"/>
        <v>0</v>
      </c>
      <c r="L173" s="62"/>
      <c r="M173" s="62"/>
      <c r="N173" s="62"/>
      <c r="O173" s="62"/>
      <c r="P173" s="62"/>
      <c r="Q173" s="57">
        <f t="shared" si="77"/>
        <v>0</v>
      </c>
      <c r="R173" s="58" t="str">
        <f t="shared" si="78"/>
        <v/>
      </c>
      <c r="S173" s="230" t="str">
        <f t="shared" si="59"/>
        <v/>
      </c>
      <c r="T173" s="228"/>
      <c r="U173" s="59"/>
      <c r="V173" s="224"/>
      <c r="W173" s="221">
        <f t="shared" si="79"/>
        <v>0</v>
      </c>
      <c r="X173" s="48" t="b">
        <f t="shared" si="60"/>
        <v>0</v>
      </c>
      <c r="Y173" s="48" t="str">
        <f t="shared" si="61"/>
        <v>ok</v>
      </c>
      <c r="Z173" s="48">
        <f t="shared" si="80"/>
        <v>0</v>
      </c>
      <c r="AA173" s="48">
        <f t="shared" si="81"/>
        <v>0</v>
      </c>
      <c r="AC173" s="78" t="str" cm="1">
        <f t="array" ref="AC173">IF(H173="nebodované zameranie","ok",IF(AND(OR($D$4="vyberte oblasť",$D$4="")),"ok",IF(AND($D$4&lt;&gt;"",K173=0),"ok",IF(AND($D$4=$Z$15,OR(H173={"a)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zameranie"})),"ok",IF(AND($D$4=$Z$16,OR(H173={"a)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zameranie"})),"ok",IF(AND($D$4=$Z$17,OR(H173={"a)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zameranie"})),"ok",IF(AND($D$4=$Z$18,OR(H173={"a)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zameranie"})),"ok",IF(AND($D$4=$Z$19,H173=""),"ok",IF(AND($D$4=$Z$20,OR(H173={"a)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73" s="48">
        <f t="shared" si="62"/>
        <v>0</v>
      </c>
      <c r="AJ173" s="48">
        <f t="shared" si="63"/>
        <v>0</v>
      </c>
      <c r="AK173" s="214" t="str">
        <f t="shared" si="64"/>
        <v/>
      </c>
      <c r="AL173" s="214">
        <f t="shared" si="65"/>
        <v>0</v>
      </c>
      <c r="AM173" s="229">
        <f t="shared" si="66"/>
        <v>0</v>
      </c>
      <c r="AN173" s="48">
        <f t="shared" si="67"/>
        <v>0</v>
      </c>
      <c r="AO173" s="214">
        <f t="shared" si="68"/>
        <v>0</v>
      </c>
      <c r="AP173" s="60">
        <f t="shared" si="69"/>
        <v>0</v>
      </c>
    </row>
    <row r="174" spans="1:42" ht="39.950000000000003" customHeight="1" x14ac:dyDescent="0.2">
      <c r="A174" s="7">
        <v>151</v>
      </c>
      <c r="B174" s="239"/>
      <c r="C174" s="239"/>
      <c r="D174" s="239"/>
      <c r="E174" s="216"/>
      <c r="F174" s="216"/>
      <c r="G174" s="141"/>
      <c r="H174" s="217"/>
      <c r="I174" s="61"/>
      <c r="J174" s="62"/>
      <c r="K174" s="57">
        <f t="shared" si="76"/>
        <v>0</v>
      </c>
      <c r="L174" s="62"/>
      <c r="M174" s="62"/>
      <c r="N174" s="62"/>
      <c r="O174" s="62"/>
      <c r="P174" s="62"/>
      <c r="Q174" s="57">
        <f t="shared" si="77"/>
        <v>0</v>
      </c>
      <c r="R174" s="58" t="str">
        <f t="shared" si="78"/>
        <v/>
      </c>
      <c r="S174" s="230" t="str">
        <f t="shared" si="59"/>
        <v/>
      </c>
      <c r="T174" s="228"/>
      <c r="U174" s="59"/>
      <c r="V174" s="224"/>
      <c r="W174" s="221">
        <f t="shared" si="79"/>
        <v>0</v>
      </c>
      <c r="X174" s="48" t="b">
        <f t="shared" si="60"/>
        <v>0</v>
      </c>
      <c r="Y174" s="48" t="str">
        <f t="shared" si="61"/>
        <v>ok</v>
      </c>
      <c r="Z174" s="48">
        <f t="shared" si="80"/>
        <v>0</v>
      </c>
      <c r="AA174" s="48">
        <f t="shared" si="81"/>
        <v>0</v>
      </c>
      <c r="AC174" s="78" t="str" cm="1">
        <f t="array" ref="AC174">IF(H174="nebodované zameranie","ok",IF(AND(OR($D$4="vyberte oblasť",$D$4="")),"ok",IF(AND($D$4&lt;&gt;"",K174=0),"ok",IF(AND($D$4=$Z$15,OR(H174={"a)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zameranie"})),"ok",IF(AND($D$4=$Z$16,OR(H174={"a)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zameranie"})),"ok",IF(AND($D$4=$Z$17,OR(H174={"a)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zameranie"})),"ok",IF(AND($D$4=$Z$18,OR(H174={"a)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zameranie"})),"ok",IF(AND($D$4=$Z$19,H174=""),"ok",IF(AND($D$4=$Z$20,OR(H174={"a)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74" s="48">
        <f t="shared" si="62"/>
        <v>0</v>
      </c>
      <c r="AJ174" s="48">
        <f t="shared" si="63"/>
        <v>0</v>
      </c>
      <c r="AK174" s="214" t="str">
        <f t="shared" si="64"/>
        <v/>
      </c>
      <c r="AL174" s="214">
        <f t="shared" si="65"/>
        <v>0</v>
      </c>
      <c r="AM174" s="229">
        <f t="shared" si="66"/>
        <v>0</v>
      </c>
      <c r="AN174" s="48">
        <f t="shared" si="67"/>
        <v>0</v>
      </c>
      <c r="AO174" s="214">
        <f t="shared" si="68"/>
        <v>0</v>
      </c>
      <c r="AP174" s="60">
        <f t="shared" si="69"/>
        <v>0</v>
      </c>
    </row>
    <row r="175" spans="1:42" ht="39.950000000000003" customHeight="1" x14ac:dyDescent="0.2">
      <c r="A175" s="7">
        <v>152</v>
      </c>
      <c r="B175" s="239"/>
      <c r="C175" s="239"/>
      <c r="D175" s="239"/>
      <c r="E175" s="216"/>
      <c r="F175" s="216"/>
      <c r="G175" s="141"/>
      <c r="H175" s="217"/>
      <c r="I175" s="61"/>
      <c r="J175" s="62"/>
      <c r="K175" s="57">
        <f t="shared" si="76"/>
        <v>0</v>
      </c>
      <c r="L175" s="62"/>
      <c r="M175" s="62"/>
      <c r="N175" s="62"/>
      <c r="O175" s="62"/>
      <c r="P175" s="62"/>
      <c r="Q175" s="57">
        <f t="shared" si="77"/>
        <v>0</v>
      </c>
      <c r="R175" s="58" t="str">
        <f t="shared" si="78"/>
        <v/>
      </c>
      <c r="S175" s="230" t="str">
        <f t="shared" si="59"/>
        <v/>
      </c>
      <c r="T175" s="228"/>
      <c r="U175" s="59"/>
      <c r="V175" s="224"/>
      <c r="W175" s="221">
        <f t="shared" si="79"/>
        <v>0</v>
      </c>
      <c r="X175" s="48" t="b">
        <f t="shared" si="60"/>
        <v>0</v>
      </c>
      <c r="Y175" s="48" t="str">
        <f t="shared" si="61"/>
        <v>ok</v>
      </c>
      <c r="Z175" s="48">
        <f t="shared" si="80"/>
        <v>0</v>
      </c>
      <c r="AA175" s="48">
        <f t="shared" si="81"/>
        <v>0</v>
      </c>
      <c r="AC175" s="78" t="str" cm="1">
        <f t="array" ref="AC175">IF(H175="nebodované zameranie","ok",IF(AND(OR($D$4="vyberte oblasť",$D$4="")),"ok",IF(AND($D$4&lt;&gt;"",K175=0),"ok",IF(AND($D$4=$Z$15,OR(H175={"a)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zameranie"})),"ok",IF(AND($D$4=$Z$16,OR(H175={"a)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zameranie"})),"ok",IF(AND($D$4=$Z$17,OR(H175={"a)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zameranie"})),"ok",IF(AND($D$4=$Z$18,OR(H175={"a)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zameranie"})),"ok",IF(AND($D$4=$Z$19,H175=""),"ok",IF(AND($D$4=$Z$20,OR(H175={"a)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75" s="48">
        <f t="shared" si="62"/>
        <v>0</v>
      </c>
      <c r="AJ175" s="48">
        <f t="shared" si="63"/>
        <v>0</v>
      </c>
      <c r="AK175" s="214" t="str">
        <f t="shared" si="64"/>
        <v/>
      </c>
      <c r="AL175" s="214">
        <f t="shared" si="65"/>
        <v>0</v>
      </c>
      <c r="AM175" s="229">
        <f t="shared" si="66"/>
        <v>0</v>
      </c>
      <c r="AN175" s="48">
        <f t="shared" si="67"/>
        <v>0</v>
      </c>
      <c r="AO175" s="214">
        <f t="shared" si="68"/>
        <v>0</v>
      </c>
      <c r="AP175" s="60">
        <f t="shared" si="69"/>
        <v>0</v>
      </c>
    </row>
    <row r="176" spans="1:42" ht="39.950000000000003" customHeight="1" x14ac:dyDescent="0.2">
      <c r="A176" s="7">
        <v>153</v>
      </c>
      <c r="B176" s="239"/>
      <c r="C176" s="239"/>
      <c r="D176" s="239"/>
      <c r="E176" s="216"/>
      <c r="F176" s="216"/>
      <c r="G176" s="141"/>
      <c r="H176" s="217"/>
      <c r="I176" s="61"/>
      <c r="J176" s="62"/>
      <c r="K176" s="57">
        <f t="shared" si="76"/>
        <v>0</v>
      </c>
      <c r="L176" s="62"/>
      <c r="M176" s="62"/>
      <c r="N176" s="62"/>
      <c r="O176" s="62"/>
      <c r="P176" s="62"/>
      <c r="Q176" s="57">
        <f t="shared" si="77"/>
        <v>0</v>
      </c>
      <c r="R176" s="58" t="str">
        <f t="shared" si="78"/>
        <v/>
      </c>
      <c r="S176" s="230" t="str">
        <f t="shared" si="59"/>
        <v/>
      </c>
      <c r="T176" s="228"/>
      <c r="U176" s="59"/>
      <c r="V176" s="224"/>
      <c r="W176" s="221">
        <f t="shared" si="79"/>
        <v>0</v>
      </c>
      <c r="X176" s="48" t="b">
        <f t="shared" si="60"/>
        <v>0</v>
      </c>
      <c r="Y176" s="48" t="str">
        <f t="shared" si="61"/>
        <v>ok</v>
      </c>
      <c r="Z176" s="48">
        <f t="shared" si="80"/>
        <v>0</v>
      </c>
      <c r="AA176" s="48">
        <f t="shared" si="81"/>
        <v>0</v>
      </c>
      <c r="AC176" s="78" t="str" cm="1">
        <f t="array" ref="AC176">IF(H176="nebodované zameranie","ok",IF(AND(OR($D$4="vyberte oblasť",$D$4="")),"ok",IF(AND($D$4&lt;&gt;"",K176=0),"ok",IF(AND($D$4=$Z$15,OR(H176={"a)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zameranie"})),"ok",IF(AND($D$4=$Z$16,OR(H176={"a)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zameranie"})),"ok",IF(AND($D$4=$Z$17,OR(H176={"a)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zameranie"})),"ok",IF(AND($D$4=$Z$18,OR(H176={"a)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zameranie"})),"ok",IF(AND($D$4=$Z$19,H176=""),"ok",IF(AND($D$4=$Z$20,OR(H176={"a)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76" s="48">
        <f t="shared" si="62"/>
        <v>0</v>
      </c>
      <c r="AJ176" s="48">
        <f t="shared" si="63"/>
        <v>0</v>
      </c>
      <c r="AK176" s="214" t="str">
        <f t="shared" si="64"/>
        <v/>
      </c>
      <c r="AL176" s="214">
        <f t="shared" si="65"/>
        <v>0</v>
      </c>
      <c r="AM176" s="229">
        <f t="shared" si="66"/>
        <v>0</v>
      </c>
      <c r="AN176" s="48">
        <f t="shared" si="67"/>
        <v>0</v>
      </c>
      <c r="AO176" s="214">
        <f t="shared" si="68"/>
        <v>0</v>
      </c>
      <c r="AP176" s="60">
        <f t="shared" si="69"/>
        <v>0</v>
      </c>
    </row>
    <row r="177" spans="1:42" ht="39.950000000000003" customHeight="1" x14ac:dyDescent="0.2">
      <c r="A177" s="7">
        <v>154</v>
      </c>
      <c r="B177" s="239"/>
      <c r="C177" s="239"/>
      <c r="D177" s="239"/>
      <c r="E177" s="216"/>
      <c r="F177" s="216"/>
      <c r="G177" s="141"/>
      <c r="H177" s="217"/>
      <c r="I177" s="61"/>
      <c r="J177" s="62"/>
      <c r="K177" s="57">
        <f t="shared" si="76"/>
        <v>0</v>
      </c>
      <c r="L177" s="62"/>
      <c r="M177" s="62"/>
      <c r="N177" s="62"/>
      <c r="O177" s="62"/>
      <c r="P177" s="62"/>
      <c r="Q177" s="57">
        <f t="shared" si="77"/>
        <v>0</v>
      </c>
      <c r="R177" s="58" t="str">
        <f t="shared" si="78"/>
        <v/>
      </c>
      <c r="S177" s="230" t="str">
        <f t="shared" si="59"/>
        <v/>
      </c>
      <c r="T177" s="228"/>
      <c r="U177" s="59"/>
      <c r="V177" s="224"/>
      <c r="W177" s="221">
        <f t="shared" si="79"/>
        <v>0</v>
      </c>
      <c r="X177" s="48" t="b">
        <f t="shared" si="60"/>
        <v>0</v>
      </c>
      <c r="Y177" s="48" t="str">
        <f t="shared" si="61"/>
        <v>ok</v>
      </c>
      <c r="Z177" s="48">
        <f t="shared" si="80"/>
        <v>0</v>
      </c>
      <c r="AA177" s="48">
        <f t="shared" si="81"/>
        <v>0</v>
      </c>
      <c r="AC177" s="78" t="str" cm="1">
        <f t="array" ref="AC177">IF(H177="nebodované zameranie","ok",IF(AND(OR($D$4="vyberte oblasť",$D$4="")),"ok",IF(AND($D$4&lt;&gt;"",K177=0),"ok",IF(AND($D$4=$Z$15,OR(H177={"a)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zameranie"})),"ok",IF(AND($D$4=$Z$16,OR(H177={"a)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zameranie"})),"ok",IF(AND($D$4=$Z$17,OR(H177={"a)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zameranie"})),"ok",IF(AND($D$4=$Z$18,OR(H177={"a)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zameranie"})),"ok",IF(AND($D$4=$Z$19,H177=""),"ok",IF(AND($D$4=$Z$20,OR(H177={"a)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77" s="48">
        <f t="shared" si="62"/>
        <v>0</v>
      </c>
      <c r="AJ177" s="48">
        <f t="shared" si="63"/>
        <v>0</v>
      </c>
      <c r="AK177" s="214" t="str">
        <f t="shared" si="64"/>
        <v/>
      </c>
      <c r="AL177" s="214">
        <f t="shared" si="65"/>
        <v>0</v>
      </c>
      <c r="AM177" s="229">
        <f t="shared" si="66"/>
        <v>0</v>
      </c>
      <c r="AN177" s="48">
        <f t="shared" si="67"/>
        <v>0</v>
      </c>
      <c r="AO177" s="214">
        <f t="shared" si="68"/>
        <v>0</v>
      </c>
      <c r="AP177" s="60">
        <f t="shared" si="69"/>
        <v>0</v>
      </c>
    </row>
    <row r="178" spans="1:42" ht="39.950000000000003" customHeight="1" x14ac:dyDescent="0.2">
      <c r="A178" s="7">
        <v>155</v>
      </c>
      <c r="B178" s="239"/>
      <c r="C178" s="239"/>
      <c r="D178" s="239"/>
      <c r="E178" s="216"/>
      <c r="F178" s="216"/>
      <c r="G178" s="141"/>
      <c r="H178" s="217"/>
      <c r="I178" s="61"/>
      <c r="J178" s="62"/>
      <c r="K178" s="57">
        <f t="shared" si="76"/>
        <v>0</v>
      </c>
      <c r="L178" s="62"/>
      <c r="M178" s="62"/>
      <c r="N178" s="62"/>
      <c r="O178" s="62"/>
      <c r="P178" s="62"/>
      <c r="Q178" s="57">
        <f t="shared" si="77"/>
        <v>0</v>
      </c>
      <c r="R178" s="58" t="str">
        <f t="shared" si="78"/>
        <v/>
      </c>
      <c r="S178" s="230" t="str">
        <f t="shared" si="59"/>
        <v/>
      </c>
      <c r="T178" s="228"/>
      <c r="U178" s="59"/>
      <c r="V178" s="224"/>
      <c r="W178" s="221">
        <f t="shared" si="79"/>
        <v>0</v>
      </c>
      <c r="X178" s="48" t="b">
        <f t="shared" si="60"/>
        <v>0</v>
      </c>
      <c r="Y178" s="48" t="str">
        <f t="shared" si="61"/>
        <v>ok</v>
      </c>
      <c r="Z178" s="48">
        <f t="shared" si="80"/>
        <v>0</v>
      </c>
      <c r="AA178" s="48">
        <f t="shared" si="81"/>
        <v>0</v>
      </c>
      <c r="AC178" s="78" t="str" cm="1">
        <f t="array" ref="AC178">IF(H178="nebodované zameranie","ok",IF(AND(OR($D$4="vyberte oblasť",$D$4="")),"ok",IF(AND($D$4&lt;&gt;"",K178=0),"ok",IF(AND($D$4=$Z$15,OR(H178={"a)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zameranie"})),"ok",IF(AND($D$4=$Z$16,OR(H178={"a)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zameranie"})),"ok",IF(AND($D$4=$Z$17,OR(H178={"a)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zameranie"})),"ok",IF(AND($D$4=$Z$18,OR(H178={"a)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zameranie"})),"ok",IF(AND($D$4=$Z$19,H178=""),"ok",IF(AND($D$4=$Z$20,OR(H178={"a)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78" s="48">
        <f t="shared" si="62"/>
        <v>0</v>
      </c>
      <c r="AJ178" s="48">
        <f t="shared" si="63"/>
        <v>0</v>
      </c>
      <c r="AK178" s="214" t="str">
        <f t="shared" si="64"/>
        <v/>
      </c>
      <c r="AL178" s="214">
        <f t="shared" si="65"/>
        <v>0</v>
      </c>
      <c r="AM178" s="229">
        <f t="shared" si="66"/>
        <v>0</v>
      </c>
      <c r="AN178" s="48">
        <f t="shared" si="67"/>
        <v>0</v>
      </c>
      <c r="AO178" s="214">
        <f t="shared" si="68"/>
        <v>0</v>
      </c>
      <c r="AP178" s="60">
        <f t="shared" si="69"/>
        <v>0</v>
      </c>
    </row>
    <row r="179" spans="1:42" ht="39.950000000000003" customHeight="1" x14ac:dyDescent="0.2">
      <c r="A179" s="7">
        <v>156</v>
      </c>
      <c r="B179" s="239"/>
      <c r="C179" s="239"/>
      <c r="D179" s="239"/>
      <c r="E179" s="216"/>
      <c r="F179" s="216"/>
      <c r="G179" s="141"/>
      <c r="H179" s="217"/>
      <c r="I179" s="61"/>
      <c r="J179" s="62"/>
      <c r="K179" s="57">
        <f t="shared" si="76"/>
        <v>0</v>
      </c>
      <c r="L179" s="62"/>
      <c r="M179" s="62"/>
      <c r="N179" s="62"/>
      <c r="O179" s="62"/>
      <c r="P179" s="62"/>
      <c r="Q179" s="57">
        <f t="shared" si="77"/>
        <v>0</v>
      </c>
      <c r="R179" s="58" t="str">
        <f t="shared" si="78"/>
        <v/>
      </c>
      <c r="S179" s="230" t="str">
        <f t="shared" si="59"/>
        <v/>
      </c>
      <c r="T179" s="228"/>
      <c r="U179" s="59"/>
      <c r="V179" s="224"/>
      <c r="W179" s="221">
        <f t="shared" si="79"/>
        <v>0</v>
      </c>
      <c r="X179" s="48" t="b">
        <f t="shared" si="60"/>
        <v>0</v>
      </c>
      <c r="Y179" s="48" t="str">
        <f t="shared" si="61"/>
        <v>ok</v>
      </c>
      <c r="Z179" s="48">
        <f t="shared" si="80"/>
        <v>0</v>
      </c>
      <c r="AA179" s="48">
        <f t="shared" si="81"/>
        <v>0</v>
      </c>
      <c r="AC179" s="78" t="str" cm="1">
        <f t="array" ref="AC179">IF(H179="nebodované zameranie","ok",IF(AND(OR($D$4="vyberte oblasť",$D$4="")),"ok",IF(AND($D$4&lt;&gt;"",K179=0),"ok",IF(AND($D$4=$Z$15,OR(H179={"a)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zameranie"})),"ok",IF(AND($D$4=$Z$16,OR(H179={"a)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zameranie"})),"ok",IF(AND($D$4=$Z$17,OR(H179={"a)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zameranie"})),"ok",IF(AND($D$4=$Z$18,OR(H179={"a)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zameranie"})),"ok",IF(AND($D$4=$Z$19,H179=""),"ok",IF(AND($D$4=$Z$20,OR(H179={"a)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79" s="48">
        <f t="shared" si="62"/>
        <v>0</v>
      </c>
      <c r="AJ179" s="48">
        <f t="shared" si="63"/>
        <v>0</v>
      </c>
      <c r="AK179" s="214" t="str">
        <f t="shared" si="64"/>
        <v/>
      </c>
      <c r="AL179" s="214">
        <f t="shared" si="65"/>
        <v>0</v>
      </c>
      <c r="AM179" s="229">
        <f t="shared" si="66"/>
        <v>0</v>
      </c>
      <c r="AN179" s="48">
        <f t="shared" si="67"/>
        <v>0</v>
      </c>
      <c r="AO179" s="214">
        <f t="shared" si="68"/>
        <v>0</v>
      </c>
      <c r="AP179" s="60">
        <f t="shared" si="69"/>
        <v>0</v>
      </c>
    </row>
    <row r="180" spans="1:42" ht="39.950000000000003" customHeight="1" x14ac:dyDescent="0.2">
      <c r="A180" s="7">
        <v>157</v>
      </c>
      <c r="B180" s="239"/>
      <c r="C180" s="239"/>
      <c r="D180" s="239"/>
      <c r="E180" s="216"/>
      <c r="F180" s="216"/>
      <c r="G180" s="141"/>
      <c r="H180" s="217"/>
      <c r="I180" s="61"/>
      <c r="J180" s="62"/>
      <c r="K180" s="57">
        <f t="shared" si="76"/>
        <v>0</v>
      </c>
      <c r="L180" s="62"/>
      <c r="M180" s="62"/>
      <c r="N180" s="62"/>
      <c r="O180" s="62"/>
      <c r="P180" s="62"/>
      <c r="Q180" s="57">
        <f t="shared" si="77"/>
        <v>0</v>
      </c>
      <c r="R180" s="58" t="str">
        <f t="shared" si="78"/>
        <v/>
      </c>
      <c r="S180" s="230" t="str">
        <f t="shared" si="59"/>
        <v/>
      </c>
      <c r="T180" s="228"/>
      <c r="U180" s="59"/>
      <c r="V180" s="224"/>
      <c r="W180" s="221">
        <f t="shared" si="79"/>
        <v>0</v>
      </c>
      <c r="X180" s="48" t="b">
        <f t="shared" si="60"/>
        <v>0</v>
      </c>
      <c r="Y180" s="48" t="str">
        <f t="shared" si="61"/>
        <v>ok</v>
      </c>
      <c r="Z180" s="48">
        <f t="shared" si="80"/>
        <v>0</v>
      </c>
      <c r="AA180" s="48">
        <f t="shared" si="81"/>
        <v>0</v>
      </c>
      <c r="AC180" s="78" t="str" cm="1">
        <f t="array" ref="AC180">IF(H180="nebodované zameranie","ok",IF(AND(OR($D$4="vyberte oblasť",$D$4="")),"ok",IF(AND($D$4&lt;&gt;"",K180=0),"ok",IF(AND($D$4=$Z$15,OR(H180={"a)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zameranie"})),"ok",IF(AND($D$4=$Z$16,OR(H180={"a)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zameranie"})),"ok",IF(AND($D$4=$Z$17,OR(H180={"a)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zameranie"})),"ok",IF(AND($D$4=$Z$18,OR(H180={"a)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zameranie"})),"ok",IF(AND($D$4=$Z$19,H180=""),"ok",IF(AND($D$4=$Z$20,OR(H180={"a)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80" s="48">
        <f t="shared" si="62"/>
        <v>0</v>
      </c>
      <c r="AJ180" s="48">
        <f t="shared" si="63"/>
        <v>0</v>
      </c>
      <c r="AK180" s="214" t="str">
        <f t="shared" si="64"/>
        <v/>
      </c>
      <c r="AL180" s="214">
        <f t="shared" si="65"/>
        <v>0</v>
      </c>
      <c r="AM180" s="229">
        <f t="shared" si="66"/>
        <v>0</v>
      </c>
      <c r="AN180" s="48">
        <f t="shared" si="67"/>
        <v>0</v>
      </c>
      <c r="AO180" s="214">
        <f t="shared" si="68"/>
        <v>0</v>
      </c>
      <c r="AP180" s="60">
        <f t="shared" si="69"/>
        <v>0</v>
      </c>
    </row>
    <row r="181" spans="1:42" ht="39.950000000000003" customHeight="1" x14ac:dyDescent="0.2">
      <c r="A181" s="7">
        <v>158</v>
      </c>
      <c r="B181" s="239"/>
      <c r="C181" s="239"/>
      <c r="D181" s="239"/>
      <c r="E181" s="216"/>
      <c r="F181" s="216"/>
      <c r="G181" s="141"/>
      <c r="H181" s="217"/>
      <c r="I181" s="61"/>
      <c r="J181" s="62"/>
      <c r="K181" s="57">
        <f t="shared" si="76"/>
        <v>0</v>
      </c>
      <c r="L181" s="62"/>
      <c r="M181" s="62"/>
      <c r="N181" s="62"/>
      <c r="O181" s="62"/>
      <c r="P181" s="62"/>
      <c r="Q181" s="57">
        <f t="shared" si="77"/>
        <v>0</v>
      </c>
      <c r="R181" s="58" t="str">
        <f t="shared" si="78"/>
        <v/>
      </c>
      <c r="S181" s="230" t="str">
        <f t="shared" si="59"/>
        <v/>
      </c>
      <c r="T181" s="228"/>
      <c r="U181" s="59"/>
      <c r="V181" s="224"/>
      <c r="W181" s="221">
        <f t="shared" si="79"/>
        <v>0</v>
      </c>
      <c r="X181" s="48" t="b">
        <f t="shared" si="60"/>
        <v>0</v>
      </c>
      <c r="Y181" s="48" t="str">
        <f t="shared" si="61"/>
        <v>ok</v>
      </c>
      <c r="Z181" s="48">
        <f t="shared" si="80"/>
        <v>0</v>
      </c>
      <c r="AA181" s="48">
        <f t="shared" si="81"/>
        <v>0</v>
      </c>
      <c r="AC181" s="78" t="str" cm="1">
        <f t="array" ref="AC181">IF(H181="nebodované zameranie","ok",IF(AND(OR($D$4="vyberte oblasť",$D$4="")),"ok",IF(AND($D$4&lt;&gt;"",K181=0),"ok",IF(AND($D$4=$Z$15,OR(H181={"a)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zameranie"})),"ok",IF(AND($D$4=$Z$16,OR(H181={"a)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zameranie"})),"ok",IF(AND($D$4=$Z$17,OR(H181={"a)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zameranie"})),"ok",IF(AND($D$4=$Z$18,OR(H181={"a)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zameranie"})),"ok",IF(AND($D$4=$Z$19,H181=""),"ok",IF(AND($D$4=$Z$20,OR(H181={"a)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81" s="48">
        <f t="shared" si="62"/>
        <v>0</v>
      </c>
      <c r="AJ181" s="48">
        <f t="shared" si="63"/>
        <v>0</v>
      </c>
      <c r="AK181" s="214" t="str">
        <f t="shared" si="64"/>
        <v/>
      </c>
      <c r="AL181" s="214">
        <f t="shared" si="65"/>
        <v>0</v>
      </c>
      <c r="AM181" s="229">
        <f t="shared" si="66"/>
        <v>0</v>
      </c>
      <c r="AN181" s="48">
        <f t="shared" si="67"/>
        <v>0</v>
      </c>
      <c r="AO181" s="214">
        <f t="shared" si="68"/>
        <v>0</v>
      </c>
      <c r="AP181" s="60">
        <f t="shared" si="69"/>
        <v>0</v>
      </c>
    </row>
    <row r="182" spans="1:42" ht="39.950000000000003" customHeight="1" x14ac:dyDescent="0.2">
      <c r="A182" s="7">
        <v>159</v>
      </c>
      <c r="B182" s="239"/>
      <c r="C182" s="239"/>
      <c r="D182" s="239"/>
      <c r="E182" s="216"/>
      <c r="F182" s="216"/>
      <c r="G182" s="141"/>
      <c r="H182" s="217"/>
      <c r="I182" s="61"/>
      <c r="J182" s="62"/>
      <c r="K182" s="57">
        <f t="shared" si="76"/>
        <v>0</v>
      </c>
      <c r="L182" s="62"/>
      <c r="M182" s="62"/>
      <c r="N182" s="62"/>
      <c r="O182" s="62"/>
      <c r="P182" s="62"/>
      <c r="Q182" s="57">
        <f t="shared" si="77"/>
        <v>0</v>
      </c>
      <c r="R182" s="58" t="str">
        <f t="shared" si="78"/>
        <v/>
      </c>
      <c r="S182" s="230" t="str">
        <f t="shared" si="59"/>
        <v/>
      </c>
      <c r="T182" s="228"/>
      <c r="U182" s="59"/>
      <c r="V182" s="224"/>
      <c r="W182" s="221">
        <f t="shared" si="79"/>
        <v>0</v>
      </c>
      <c r="X182" s="48" t="b">
        <f t="shared" si="60"/>
        <v>0</v>
      </c>
      <c r="Y182" s="48" t="str">
        <f t="shared" si="61"/>
        <v>ok</v>
      </c>
      <c r="Z182" s="48">
        <f t="shared" si="80"/>
        <v>0</v>
      </c>
      <c r="AA182" s="48">
        <f t="shared" si="81"/>
        <v>0</v>
      </c>
      <c r="AC182" s="78" t="str" cm="1">
        <f t="array" ref="AC182">IF(H182="nebodované zameranie","ok",IF(AND(OR($D$4="vyberte oblasť",$D$4="")),"ok",IF(AND($D$4&lt;&gt;"",K182=0),"ok",IF(AND($D$4=$Z$15,OR(H182={"a)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zameranie"})),"ok",IF(AND($D$4=$Z$16,OR(H182={"a)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zameranie"})),"ok",IF(AND($D$4=$Z$17,OR(H182={"a)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zameranie"})),"ok",IF(AND($D$4=$Z$18,OR(H182={"a)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zameranie"})),"ok",IF(AND($D$4=$Z$19,H182=""),"ok",IF(AND($D$4=$Z$20,OR(H182={"a)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82" s="48">
        <f t="shared" si="62"/>
        <v>0</v>
      </c>
      <c r="AJ182" s="48">
        <f t="shared" si="63"/>
        <v>0</v>
      </c>
      <c r="AK182" s="214" t="str">
        <f t="shared" si="64"/>
        <v/>
      </c>
      <c r="AL182" s="214">
        <f t="shared" si="65"/>
        <v>0</v>
      </c>
      <c r="AM182" s="229">
        <f t="shared" si="66"/>
        <v>0</v>
      </c>
      <c r="AN182" s="48">
        <f t="shared" si="67"/>
        <v>0</v>
      </c>
      <c r="AO182" s="214">
        <f t="shared" si="68"/>
        <v>0</v>
      </c>
      <c r="AP182" s="60">
        <f t="shared" si="69"/>
        <v>0</v>
      </c>
    </row>
    <row r="183" spans="1:42" ht="39.950000000000003" customHeight="1" x14ac:dyDescent="0.2">
      <c r="A183" s="7">
        <v>160</v>
      </c>
      <c r="B183" s="239"/>
      <c r="C183" s="239"/>
      <c r="D183" s="239"/>
      <c r="E183" s="216"/>
      <c r="F183" s="216"/>
      <c r="G183" s="141"/>
      <c r="H183" s="217"/>
      <c r="I183" s="61"/>
      <c r="J183" s="62"/>
      <c r="K183" s="57">
        <f t="shared" si="76"/>
        <v>0</v>
      </c>
      <c r="L183" s="62"/>
      <c r="M183" s="62"/>
      <c r="N183" s="62"/>
      <c r="O183" s="62"/>
      <c r="P183" s="62"/>
      <c r="Q183" s="57">
        <f t="shared" si="77"/>
        <v>0</v>
      </c>
      <c r="R183" s="58" t="str">
        <f t="shared" si="78"/>
        <v/>
      </c>
      <c r="S183" s="230" t="str">
        <f t="shared" si="59"/>
        <v/>
      </c>
      <c r="T183" s="228"/>
      <c r="U183" s="59"/>
      <c r="V183" s="224"/>
      <c r="W183" s="221">
        <f t="shared" si="79"/>
        <v>0</v>
      </c>
      <c r="X183" s="48" t="b">
        <f t="shared" si="60"/>
        <v>0</v>
      </c>
      <c r="Y183" s="48" t="str">
        <f t="shared" si="61"/>
        <v>ok</v>
      </c>
      <c r="Z183" s="48">
        <f t="shared" si="80"/>
        <v>0</v>
      </c>
      <c r="AA183" s="48">
        <f t="shared" si="81"/>
        <v>0</v>
      </c>
      <c r="AC183" s="78" t="str" cm="1">
        <f t="array" ref="AC183">IF(H183="nebodované zameranie","ok",IF(AND(OR($D$4="vyberte oblasť",$D$4="")),"ok",IF(AND($D$4&lt;&gt;"",K183=0),"ok",IF(AND($D$4=$Z$15,OR(H183={"a)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zameranie"})),"ok",IF(AND($D$4=$Z$16,OR(H183={"a)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zameranie"})),"ok",IF(AND($D$4=$Z$17,OR(H183={"a)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zameranie"})),"ok",IF(AND($D$4=$Z$18,OR(H183={"a)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zameranie"})),"ok",IF(AND($D$4=$Z$19,H183=""),"ok",IF(AND($D$4=$Z$20,OR(H183={"a)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83" s="48">
        <f t="shared" si="62"/>
        <v>0</v>
      </c>
      <c r="AJ183" s="48">
        <f t="shared" si="63"/>
        <v>0</v>
      </c>
      <c r="AK183" s="214" t="str">
        <f t="shared" si="64"/>
        <v/>
      </c>
      <c r="AL183" s="214">
        <f t="shared" si="65"/>
        <v>0</v>
      </c>
      <c r="AM183" s="229">
        <f t="shared" si="66"/>
        <v>0</v>
      </c>
      <c r="AN183" s="48">
        <f t="shared" si="67"/>
        <v>0</v>
      </c>
      <c r="AO183" s="214">
        <f t="shared" si="68"/>
        <v>0</v>
      </c>
      <c r="AP183" s="60">
        <f t="shared" si="69"/>
        <v>0</v>
      </c>
    </row>
    <row r="184" spans="1:42" ht="39.950000000000003" customHeight="1" x14ac:dyDescent="0.2">
      <c r="A184" s="7">
        <v>161</v>
      </c>
      <c r="B184" s="239"/>
      <c r="C184" s="239"/>
      <c r="D184" s="239"/>
      <c r="E184" s="216"/>
      <c r="F184" s="216"/>
      <c r="G184" s="141"/>
      <c r="H184" s="217"/>
      <c r="I184" s="61"/>
      <c r="J184" s="62"/>
      <c r="K184" s="57">
        <f t="shared" si="70"/>
        <v>0</v>
      </c>
      <c r="L184" s="62"/>
      <c r="M184" s="62"/>
      <c r="N184" s="62"/>
      <c r="O184" s="62"/>
      <c r="P184" s="62"/>
      <c r="Q184" s="57">
        <f t="shared" si="71"/>
        <v>0</v>
      </c>
      <c r="R184" s="58" t="str">
        <f t="shared" si="72"/>
        <v/>
      </c>
      <c r="S184" s="230" t="str">
        <f t="shared" si="59"/>
        <v/>
      </c>
      <c r="T184" s="228"/>
      <c r="U184" s="59"/>
      <c r="V184" s="224"/>
      <c r="W184" s="221">
        <f t="shared" si="73"/>
        <v>0</v>
      </c>
      <c r="X184" s="48" t="b">
        <f t="shared" si="60"/>
        <v>0</v>
      </c>
      <c r="Y184" s="48" t="str">
        <f t="shared" si="61"/>
        <v>ok</v>
      </c>
      <c r="Z184" s="48">
        <f t="shared" si="74"/>
        <v>0</v>
      </c>
      <c r="AA184" s="48">
        <f t="shared" si="75"/>
        <v>0</v>
      </c>
      <c r="AC184" s="78" t="str" cm="1">
        <f t="array" ref="AC184">IF(H184="nebodované zameranie","ok",IF(AND(OR($D$4="vyberte oblasť",$D$4="")),"ok",IF(AND($D$4&lt;&gt;"",K184=0),"ok",IF(AND($D$4=$Z$15,OR(H184={"a)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zameranie"})),"ok",IF(AND($D$4=$Z$16,OR(H184={"a)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zameranie"})),"ok",IF(AND($D$4=$Z$17,OR(H184={"a)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zameranie"})),"ok",IF(AND($D$4=$Z$18,OR(H184={"a)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zameranie"})),"ok",IF(AND($D$4=$Z$19,H184=""),"ok",IF(AND($D$4=$Z$20,OR(H184={"a)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84" s="48">
        <f t="shared" si="62"/>
        <v>0</v>
      </c>
      <c r="AJ184" s="48">
        <f t="shared" si="63"/>
        <v>0</v>
      </c>
      <c r="AK184" s="214" t="str">
        <f t="shared" si="64"/>
        <v/>
      </c>
      <c r="AL184" s="214">
        <f t="shared" si="65"/>
        <v>0</v>
      </c>
      <c r="AM184" s="229">
        <f t="shared" si="66"/>
        <v>0</v>
      </c>
      <c r="AN184" s="48">
        <f t="shared" si="67"/>
        <v>0</v>
      </c>
      <c r="AO184" s="214">
        <f t="shared" si="68"/>
        <v>0</v>
      </c>
      <c r="AP184" s="60">
        <f t="shared" si="69"/>
        <v>0</v>
      </c>
    </row>
    <row r="185" spans="1:42" ht="39.950000000000003" customHeight="1" x14ac:dyDescent="0.2">
      <c r="A185" s="7">
        <v>162</v>
      </c>
      <c r="B185" s="239"/>
      <c r="C185" s="239"/>
      <c r="D185" s="239"/>
      <c r="E185" s="216"/>
      <c r="F185" s="216"/>
      <c r="G185" s="141"/>
      <c r="H185" s="217"/>
      <c r="I185" s="61"/>
      <c r="J185" s="62"/>
      <c r="K185" s="57">
        <f t="shared" si="70"/>
        <v>0</v>
      </c>
      <c r="L185" s="62"/>
      <c r="M185" s="62"/>
      <c r="N185" s="62"/>
      <c r="O185" s="62"/>
      <c r="P185" s="62"/>
      <c r="Q185" s="57">
        <f t="shared" si="71"/>
        <v>0</v>
      </c>
      <c r="R185" s="58" t="str">
        <f t="shared" si="72"/>
        <v/>
      </c>
      <c r="S185" s="230" t="str">
        <f t="shared" si="59"/>
        <v/>
      </c>
      <c r="T185" s="228"/>
      <c r="U185" s="59"/>
      <c r="V185" s="224"/>
      <c r="W185" s="221">
        <f t="shared" si="73"/>
        <v>0</v>
      </c>
      <c r="X185" s="48" t="b">
        <f t="shared" si="60"/>
        <v>0</v>
      </c>
      <c r="Y185" s="48" t="str">
        <f t="shared" si="61"/>
        <v>ok</v>
      </c>
      <c r="Z185" s="48">
        <f t="shared" si="74"/>
        <v>0</v>
      </c>
      <c r="AA185" s="48">
        <f t="shared" si="75"/>
        <v>0</v>
      </c>
      <c r="AC185" s="78" t="str" cm="1">
        <f t="array" ref="AC185">IF(H185="nebodované zameranie","ok",IF(AND(OR($D$4="vyberte oblasť",$D$4="")),"ok",IF(AND($D$4&lt;&gt;"",K185=0),"ok",IF(AND($D$4=$Z$15,OR(H185={"a)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zameranie"})),"ok",IF(AND($D$4=$Z$16,OR(H185={"a)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zameranie"})),"ok",IF(AND($D$4=$Z$17,OR(H185={"a)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zameranie"})),"ok",IF(AND($D$4=$Z$18,OR(H185={"a)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zameranie"})),"ok",IF(AND($D$4=$Z$19,H185=""),"ok",IF(AND($D$4=$Z$20,OR(H185={"a)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85" s="48">
        <f t="shared" si="62"/>
        <v>0</v>
      </c>
      <c r="AJ185" s="48">
        <f t="shared" si="63"/>
        <v>0</v>
      </c>
      <c r="AK185" s="214" t="str">
        <f t="shared" si="64"/>
        <v/>
      </c>
      <c r="AL185" s="214">
        <f t="shared" si="65"/>
        <v>0</v>
      </c>
      <c r="AM185" s="229">
        <f t="shared" si="66"/>
        <v>0</v>
      </c>
      <c r="AN185" s="48">
        <f t="shared" si="67"/>
        <v>0</v>
      </c>
      <c r="AO185" s="214">
        <f t="shared" si="68"/>
        <v>0</v>
      </c>
      <c r="AP185" s="60">
        <f t="shared" si="69"/>
        <v>0</v>
      </c>
    </row>
    <row r="186" spans="1:42" ht="39.950000000000003" customHeight="1" x14ac:dyDescent="0.2">
      <c r="A186" s="7">
        <v>163</v>
      </c>
      <c r="B186" s="239"/>
      <c r="C186" s="239"/>
      <c r="D186" s="239"/>
      <c r="E186" s="216"/>
      <c r="F186" s="216"/>
      <c r="G186" s="141"/>
      <c r="H186" s="217"/>
      <c r="I186" s="61"/>
      <c r="J186" s="62"/>
      <c r="K186" s="57">
        <f t="shared" si="70"/>
        <v>0</v>
      </c>
      <c r="L186" s="62"/>
      <c r="M186" s="62"/>
      <c r="N186" s="62"/>
      <c r="O186" s="62"/>
      <c r="P186" s="62"/>
      <c r="Q186" s="57">
        <f t="shared" si="71"/>
        <v>0</v>
      </c>
      <c r="R186" s="58" t="str">
        <f t="shared" si="72"/>
        <v/>
      </c>
      <c r="S186" s="230" t="str">
        <f t="shared" si="59"/>
        <v/>
      </c>
      <c r="T186" s="228"/>
      <c r="U186" s="59"/>
      <c r="V186" s="224"/>
      <c r="W186" s="221">
        <f t="shared" si="73"/>
        <v>0</v>
      </c>
      <c r="X186" s="48" t="b">
        <f t="shared" si="60"/>
        <v>0</v>
      </c>
      <c r="Y186" s="48" t="str">
        <f t="shared" si="61"/>
        <v>ok</v>
      </c>
      <c r="Z186" s="48">
        <f t="shared" si="74"/>
        <v>0</v>
      </c>
      <c r="AA186" s="48">
        <f t="shared" si="75"/>
        <v>0</v>
      </c>
      <c r="AC186" s="78" t="str" cm="1">
        <f t="array" ref="AC186">IF(H186="nebodované zameranie","ok",IF(AND(OR($D$4="vyberte oblasť",$D$4="")),"ok",IF(AND($D$4&lt;&gt;"",K186=0),"ok",IF(AND($D$4=$Z$15,OR(H186={"a)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zameranie"})),"ok",IF(AND($D$4=$Z$16,OR(H186={"a)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zameranie"})),"ok",IF(AND($D$4=$Z$17,OR(H186={"a)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zameranie"})),"ok",IF(AND($D$4=$Z$18,OR(H186={"a)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zameranie"})),"ok",IF(AND($D$4=$Z$19,H186=""),"ok",IF(AND($D$4=$Z$20,OR(H186={"a)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86" s="48">
        <f t="shared" si="62"/>
        <v>0</v>
      </c>
      <c r="AJ186" s="48">
        <f t="shared" si="63"/>
        <v>0</v>
      </c>
      <c r="AK186" s="214" t="str">
        <f t="shared" si="64"/>
        <v/>
      </c>
      <c r="AL186" s="214">
        <f t="shared" si="65"/>
        <v>0</v>
      </c>
      <c r="AM186" s="229">
        <f t="shared" si="66"/>
        <v>0</v>
      </c>
      <c r="AN186" s="48">
        <f t="shared" si="67"/>
        <v>0</v>
      </c>
      <c r="AO186" s="214">
        <f t="shared" si="68"/>
        <v>0</v>
      </c>
      <c r="AP186" s="60">
        <f t="shared" si="69"/>
        <v>0</v>
      </c>
    </row>
    <row r="187" spans="1:42" ht="39.950000000000003" customHeight="1" x14ac:dyDescent="0.2">
      <c r="A187" s="7">
        <v>164</v>
      </c>
      <c r="B187" s="239"/>
      <c r="C187" s="239"/>
      <c r="D187" s="239"/>
      <c r="E187" s="216"/>
      <c r="F187" s="216"/>
      <c r="G187" s="141"/>
      <c r="H187" s="217"/>
      <c r="I187" s="61"/>
      <c r="J187" s="62"/>
      <c r="K187" s="57">
        <f t="shared" si="70"/>
        <v>0</v>
      </c>
      <c r="L187" s="62"/>
      <c r="M187" s="62"/>
      <c r="N187" s="62"/>
      <c r="O187" s="62"/>
      <c r="P187" s="62"/>
      <c r="Q187" s="57">
        <f t="shared" si="71"/>
        <v>0</v>
      </c>
      <c r="R187" s="58" t="str">
        <f t="shared" si="72"/>
        <v/>
      </c>
      <c r="S187" s="230" t="str">
        <f t="shared" si="59"/>
        <v/>
      </c>
      <c r="T187" s="228"/>
      <c r="U187" s="59"/>
      <c r="V187" s="224"/>
      <c r="W187" s="221">
        <f t="shared" si="73"/>
        <v>0</v>
      </c>
      <c r="X187" s="48" t="b">
        <f t="shared" si="60"/>
        <v>0</v>
      </c>
      <c r="Y187" s="48" t="str">
        <f t="shared" si="61"/>
        <v>ok</v>
      </c>
      <c r="Z187" s="48">
        <f t="shared" si="74"/>
        <v>0</v>
      </c>
      <c r="AA187" s="48">
        <f t="shared" si="75"/>
        <v>0</v>
      </c>
      <c r="AC187" s="78" t="str" cm="1">
        <f t="array" ref="AC187">IF(H187="nebodované zameranie","ok",IF(AND(OR($D$4="vyberte oblasť",$D$4="")),"ok",IF(AND($D$4&lt;&gt;"",K187=0),"ok",IF(AND($D$4=$Z$15,OR(H187={"a)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zameranie"})),"ok",IF(AND($D$4=$Z$16,OR(H187={"a)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zameranie"})),"ok",IF(AND($D$4=$Z$17,OR(H187={"a)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zameranie"})),"ok",IF(AND($D$4=$Z$18,OR(H187={"a)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zameranie"})),"ok",IF(AND($D$4=$Z$19,H187=""),"ok",IF(AND($D$4=$Z$20,OR(H187={"a)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87" s="48">
        <f t="shared" si="62"/>
        <v>0</v>
      </c>
      <c r="AJ187" s="48">
        <f t="shared" si="63"/>
        <v>0</v>
      </c>
      <c r="AK187" s="214" t="str">
        <f t="shared" si="64"/>
        <v/>
      </c>
      <c r="AL187" s="214">
        <f t="shared" si="65"/>
        <v>0</v>
      </c>
      <c r="AM187" s="229">
        <f t="shared" si="66"/>
        <v>0</v>
      </c>
      <c r="AN187" s="48">
        <f t="shared" si="67"/>
        <v>0</v>
      </c>
      <c r="AO187" s="214">
        <f t="shared" si="68"/>
        <v>0</v>
      </c>
      <c r="AP187" s="60">
        <f t="shared" si="69"/>
        <v>0</v>
      </c>
    </row>
    <row r="188" spans="1:42" ht="39.950000000000003" customHeight="1" x14ac:dyDescent="0.2">
      <c r="A188" s="7">
        <v>165</v>
      </c>
      <c r="B188" s="239"/>
      <c r="C188" s="239"/>
      <c r="D188" s="239"/>
      <c r="E188" s="216"/>
      <c r="F188" s="216"/>
      <c r="G188" s="141"/>
      <c r="H188" s="217"/>
      <c r="I188" s="61"/>
      <c r="J188" s="62"/>
      <c r="K188" s="57">
        <f t="shared" si="70"/>
        <v>0</v>
      </c>
      <c r="L188" s="62"/>
      <c r="M188" s="62"/>
      <c r="N188" s="62"/>
      <c r="O188" s="62"/>
      <c r="P188" s="62"/>
      <c r="Q188" s="57">
        <f t="shared" si="71"/>
        <v>0</v>
      </c>
      <c r="R188" s="58" t="str">
        <f t="shared" si="72"/>
        <v/>
      </c>
      <c r="S188" s="230" t="str">
        <f t="shared" si="59"/>
        <v/>
      </c>
      <c r="T188" s="228"/>
      <c r="U188" s="59"/>
      <c r="V188" s="224"/>
      <c r="W188" s="221">
        <f t="shared" si="73"/>
        <v>0</v>
      </c>
      <c r="X188" s="48" t="b">
        <f t="shared" si="60"/>
        <v>0</v>
      </c>
      <c r="Y188" s="48" t="str">
        <f t="shared" si="61"/>
        <v>ok</v>
      </c>
      <c r="Z188" s="48">
        <f t="shared" si="74"/>
        <v>0</v>
      </c>
      <c r="AA188" s="48">
        <f t="shared" si="75"/>
        <v>0</v>
      </c>
      <c r="AC188" s="78" t="str" cm="1">
        <f t="array" ref="AC188">IF(H188="nebodované zameranie","ok",IF(AND(OR($D$4="vyberte oblasť",$D$4="")),"ok",IF(AND($D$4&lt;&gt;"",K188=0),"ok",IF(AND($D$4=$Z$15,OR(H188={"a)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zameranie"})),"ok",IF(AND($D$4=$Z$16,OR(H188={"a)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zameranie"})),"ok",IF(AND($D$4=$Z$17,OR(H188={"a)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zameranie"})),"ok",IF(AND($D$4=$Z$18,OR(H188={"a)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zameranie"})),"ok",IF(AND($D$4=$Z$19,H188=""),"ok",IF(AND($D$4=$Z$20,OR(H188={"a)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88" s="48">
        <f t="shared" si="62"/>
        <v>0</v>
      </c>
      <c r="AJ188" s="48">
        <f t="shared" si="63"/>
        <v>0</v>
      </c>
      <c r="AK188" s="214" t="str">
        <f t="shared" si="64"/>
        <v/>
      </c>
      <c r="AL188" s="214">
        <f t="shared" si="65"/>
        <v>0</v>
      </c>
      <c r="AM188" s="229">
        <f t="shared" si="66"/>
        <v>0</v>
      </c>
      <c r="AN188" s="48">
        <f t="shared" si="67"/>
        <v>0</v>
      </c>
      <c r="AO188" s="214">
        <f t="shared" si="68"/>
        <v>0</v>
      </c>
      <c r="AP188" s="60">
        <f t="shared" si="69"/>
        <v>0</v>
      </c>
    </row>
    <row r="189" spans="1:42" ht="39.950000000000003" customHeight="1" x14ac:dyDescent="0.2">
      <c r="A189" s="7">
        <v>166</v>
      </c>
      <c r="B189" s="239"/>
      <c r="C189" s="239"/>
      <c r="D189" s="239"/>
      <c r="E189" s="216"/>
      <c r="F189" s="216"/>
      <c r="G189" s="141"/>
      <c r="H189" s="217"/>
      <c r="I189" s="61"/>
      <c r="J189" s="62"/>
      <c r="K189" s="57">
        <f t="shared" si="70"/>
        <v>0</v>
      </c>
      <c r="L189" s="62"/>
      <c r="M189" s="62"/>
      <c r="N189" s="62"/>
      <c r="O189" s="62"/>
      <c r="P189" s="62"/>
      <c r="Q189" s="57">
        <f t="shared" si="71"/>
        <v>0</v>
      </c>
      <c r="R189" s="58" t="str">
        <f t="shared" si="72"/>
        <v/>
      </c>
      <c r="S189" s="230" t="str">
        <f t="shared" si="59"/>
        <v/>
      </c>
      <c r="T189" s="228"/>
      <c r="U189" s="59"/>
      <c r="V189" s="224"/>
      <c r="W189" s="221">
        <f t="shared" si="73"/>
        <v>0</v>
      </c>
      <c r="X189" s="48" t="b">
        <f t="shared" si="60"/>
        <v>0</v>
      </c>
      <c r="Y189" s="48" t="str">
        <f t="shared" si="61"/>
        <v>ok</v>
      </c>
      <c r="Z189" s="48">
        <f t="shared" si="74"/>
        <v>0</v>
      </c>
      <c r="AA189" s="48">
        <f t="shared" si="75"/>
        <v>0</v>
      </c>
      <c r="AC189" s="78" t="str" cm="1">
        <f t="array" ref="AC189">IF(H189="nebodované zameranie","ok",IF(AND(OR($D$4="vyberte oblasť",$D$4="")),"ok",IF(AND($D$4&lt;&gt;"",K189=0),"ok",IF(AND($D$4=$Z$15,OR(H189={"a)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zameranie"})),"ok",IF(AND($D$4=$Z$16,OR(H189={"a)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zameranie"})),"ok",IF(AND($D$4=$Z$17,OR(H189={"a)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zameranie"})),"ok",IF(AND($D$4=$Z$18,OR(H189={"a)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zameranie"})),"ok",IF(AND($D$4=$Z$19,H189=""),"ok",IF(AND($D$4=$Z$20,OR(H189={"a)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89" s="48">
        <f t="shared" si="62"/>
        <v>0</v>
      </c>
      <c r="AJ189" s="48">
        <f t="shared" si="63"/>
        <v>0</v>
      </c>
      <c r="AK189" s="214" t="str">
        <f t="shared" si="64"/>
        <v/>
      </c>
      <c r="AL189" s="214">
        <f t="shared" si="65"/>
        <v>0</v>
      </c>
      <c r="AM189" s="229">
        <f t="shared" si="66"/>
        <v>0</v>
      </c>
      <c r="AN189" s="48">
        <f t="shared" si="67"/>
        <v>0</v>
      </c>
      <c r="AO189" s="214">
        <f t="shared" si="68"/>
        <v>0</v>
      </c>
      <c r="AP189" s="60">
        <f t="shared" si="69"/>
        <v>0</v>
      </c>
    </row>
    <row r="190" spans="1:42" ht="39.950000000000003" customHeight="1" x14ac:dyDescent="0.2">
      <c r="A190" s="7">
        <v>167</v>
      </c>
      <c r="B190" s="239"/>
      <c r="C190" s="239"/>
      <c r="D190" s="239"/>
      <c r="E190" s="216"/>
      <c r="F190" s="216"/>
      <c r="G190" s="141"/>
      <c r="H190" s="217"/>
      <c r="I190" s="61"/>
      <c r="J190" s="62"/>
      <c r="K190" s="57">
        <f t="shared" si="70"/>
        <v>0</v>
      </c>
      <c r="L190" s="62"/>
      <c r="M190" s="62"/>
      <c r="N190" s="62"/>
      <c r="O190" s="62"/>
      <c r="P190" s="62"/>
      <c r="Q190" s="57">
        <f t="shared" si="71"/>
        <v>0</v>
      </c>
      <c r="R190" s="58" t="str">
        <f t="shared" si="72"/>
        <v/>
      </c>
      <c r="S190" s="230" t="str">
        <f t="shared" si="59"/>
        <v/>
      </c>
      <c r="T190" s="228"/>
      <c r="U190" s="59"/>
      <c r="V190" s="224"/>
      <c r="W190" s="221">
        <f t="shared" si="73"/>
        <v>0</v>
      </c>
      <c r="X190" s="48" t="b">
        <f t="shared" si="60"/>
        <v>0</v>
      </c>
      <c r="Y190" s="48" t="str">
        <f t="shared" si="61"/>
        <v>ok</v>
      </c>
      <c r="Z190" s="48">
        <f t="shared" si="74"/>
        <v>0</v>
      </c>
      <c r="AA190" s="48">
        <f t="shared" si="75"/>
        <v>0</v>
      </c>
      <c r="AC190" s="78" t="str" cm="1">
        <f t="array" ref="AC190">IF(H190="nebodované zameranie","ok",IF(AND(OR($D$4="vyberte oblasť",$D$4="")),"ok",IF(AND($D$4&lt;&gt;"",K190=0),"ok",IF(AND($D$4=$Z$15,OR(H190={"a)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zameranie"})),"ok",IF(AND($D$4=$Z$16,OR(H190={"a)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zameranie"})),"ok",IF(AND($D$4=$Z$17,OR(H190={"a)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zameranie"})),"ok",IF(AND($D$4=$Z$18,OR(H190={"a)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zameranie"})),"ok",IF(AND($D$4=$Z$19,H190=""),"ok",IF(AND($D$4=$Z$20,OR(H190={"a)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90" s="48">
        <f t="shared" si="62"/>
        <v>0</v>
      </c>
      <c r="AJ190" s="48">
        <f t="shared" si="63"/>
        <v>0</v>
      </c>
      <c r="AK190" s="214" t="str">
        <f t="shared" si="64"/>
        <v/>
      </c>
      <c r="AL190" s="214">
        <f t="shared" si="65"/>
        <v>0</v>
      </c>
      <c r="AM190" s="229">
        <f t="shared" si="66"/>
        <v>0</v>
      </c>
      <c r="AN190" s="48">
        <f t="shared" si="67"/>
        <v>0</v>
      </c>
      <c r="AO190" s="214">
        <f t="shared" si="68"/>
        <v>0</v>
      </c>
      <c r="AP190" s="60">
        <f t="shared" si="69"/>
        <v>0</v>
      </c>
    </row>
    <row r="191" spans="1:42" ht="39.950000000000003" customHeight="1" x14ac:dyDescent="0.2">
      <c r="A191" s="7">
        <v>168</v>
      </c>
      <c r="B191" s="239"/>
      <c r="C191" s="239"/>
      <c r="D191" s="239"/>
      <c r="E191" s="216"/>
      <c r="F191" s="216"/>
      <c r="G191" s="141"/>
      <c r="H191" s="217"/>
      <c r="I191" s="61"/>
      <c r="J191" s="62"/>
      <c r="K191" s="57">
        <f t="shared" si="70"/>
        <v>0</v>
      </c>
      <c r="L191" s="62"/>
      <c r="M191" s="62"/>
      <c r="N191" s="62"/>
      <c r="O191" s="62"/>
      <c r="P191" s="62"/>
      <c r="Q191" s="57">
        <f t="shared" si="71"/>
        <v>0</v>
      </c>
      <c r="R191" s="58" t="str">
        <f t="shared" si="72"/>
        <v/>
      </c>
      <c r="S191" s="230" t="str">
        <f t="shared" si="59"/>
        <v/>
      </c>
      <c r="T191" s="228"/>
      <c r="U191" s="59"/>
      <c r="V191" s="224"/>
      <c r="W191" s="221">
        <f t="shared" si="73"/>
        <v>0</v>
      </c>
      <c r="X191" s="48" t="b">
        <f t="shared" si="60"/>
        <v>0</v>
      </c>
      <c r="Y191" s="48" t="str">
        <f t="shared" si="61"/>
        <v>ok</v>
      </c>
      <c r="Z191" s="48">
        <f t="shared" si="74"/>
        <v>0</v>
      </c>
      <c r="AA191" s="48">
        <f t="shared" si="75"/>
        <v>0</v>
      </c>
      <c r="AC191" s="78" t="str" cm="1">
        <f t="array" ref="AC191">IF(H191="nebodované zameranie","ok",IF(AND(OR($D$4="vyberte oblasť",$D$4="")),"ok",IF(AND($D$4&lt;&gt;"",K191=0),"ok",IF(AND($D$4=$Z$15,OR(H191={"a)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zameranie"})),"ok",IF(AND($D$4=$Z$16,OR(H191={"a)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zameranie"})),"ok",IF(AND($D$4=$Z$17,OR(H191={"a)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zameranie"})),"ok",IF(AND($D$4=$Z$18,OR(H191={"a)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zameranie"})),"ok",IF(AND($D$4=$Z$19,H191=""),"ok",IF(AND($D$4=$Z$20,OR(H191={"a)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91" s="48">
        <f t="shared" si="62"/>
        <v>0</v>
      </c>
      <c r="AJ191" s="48">
        <f t="shared" si="63"/>
        <v>0</v>
      </c>
      <c r="AK191" s="214" t="str">
        <f t="shared" si="64"/>
        <v/>
      </c>
      <c r="AL191" s="214">
        <f t="shared" si="65"/>
        <v>0</v>
      </c>
      <c r="AM191" s="229">
        <f t="shared" si="66"/>
        <v>0</v>
      </c>
      <c r="AN191" s="48">
        <f t="shared" si="67"/>
        <v>0</v>
      </c>
      <c r="AO191" s="214">
        <f t="shared" si="68"/>
        <v>0</v>
      </c>
      <c r="AP191" s="60">
        <f t="shared" si="69"/>
        <v>0</v>
      </c>
    </row>
    <row r="192" spans="1:42" ht="39.950000000000003" customHeight="1" x14ac:dyDescent="0.2">
      <c r="A192" s="7">
        <v>169</v>
      </c>
      <c r="B192" s="239"/>
      <c r="C192" s="239"/>
      <c r="D192" s="239"/>
      <c r="E192" s="216"/>
      <c r="F192" s="216"/>
      <c r="G192" s="141"/>
      <c r="H192" s="217"/>
      <c r="I192" s="61"/>
      <c r="J192" s="62"/>
      <c r="K192" s="57">
        <f t="shared" si="70"/>
        <v>0</v>
      </c>
      <c r="L192" s="62"/>
      <c r="M192" s="62"/>
      <c r="N192" s="62"/>
      <c r="O192" s="62"/>
      <c r="P192" s="62"/>
      <c r="Q192" s="57">
        <f t="shared" si="71"/>
        <v>0</v>
      </c>
      <c r="R192" s="58" t="str">
        <f t="shared" si="72"/>
        <v/>
      </c>
      <c r="S192" s="230" t="str">
        <f t="shared" si="59"/>
        <v/>
      </c>
      <c r="T192" s="228"/>
      <c r="U192" s="59"/>
      <c r="V192" s="224"/>
      <c r="W192" s="221">
        <f t="shared" si="73"/>
        <v>0</v>
      </c>
      <c r="X192" s="48" t="b">
        <f t="shared" si="60"/>
        <v>0</v>
      </c>
      <c r="Y192" s="48" t="str">
        <f t="shared" si="61"/>
        <v>ok</v>
      </c>
      <c r="Z192" s="48">
        <f t="shared" si="74"/>
        <v>0</v>
      </c>
      <c r="AA192" s="48">
        <f t="shared" si="75"/>
        <v>0</v>
      </c>
      <c r="AC192" s="78" t="str" cm="1">
        <f t="array" ref="AC192">IF(H192="nebodované zameranie","ok",IF(AND(OR($D$4="vyberte oblasť",$D$4="")),"ok",IF(AND($D$4&lt;&gt;"",K192=0),"ok",IF(AND($D$4=$Z$15,OR(H192={"a)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zameranie"})),"ok",IF(AND($D$4=$Z$16,OR(H192={"a)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zameranie"})),"ok",IF(AND($D$4=$Z$17,OR(H192={"a)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zameranie"})),"ok",IF(AND($D$4=$Z$18,OR(H192={"a)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zameranie"})),"ok",IF(AND($D$4=$Z$19,H192=""),"ok",IF(AND($D$4=$Z$20,OR(H192={"a)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92" s="48">
        <f t="shared" si="62"/>
        <v>0</v>
      </c>
      <c r="AJ192" s="48">
        <f t="shared" si="63"/>
        <v>0</v>
      </c>
      <c r="AK192" s="214" t="str">
        <f t="shared" si="64"/>
        <v/>
      </c>
      <c r="AL192" s="214">
        <f t="shared" si="65"/>
        <v>0</v>
      </c>
      <c r="AM192" s="229">
        <f t="shared" si="66"/>
        <v>0</v>
      </c>
      <c r="AN192" s="48">
        <f t="shared" si="67"/>
        <v>0</v>
      </c>
      <c r="AO192" s="214">
        <f t="shared" si="68"/>
        <v>0</v>
      </c>
      <c r="AP192" s="60">
        <f t="shared" si="69"/>
        <v>0</v>
      </c>
    </row>
    <row r="193" spans="1:42" ht="39.950000000000003" customHeight="1" x14ac:dyDescent="0.2">
      <c r="A193" s="7">
        <v>170</v>
      </c>
      <c r="B193" s="239"/>
      <c r="C193" s="239"/>
      <c r="D193" s="239"/>
      <c r="E193" s="216"/>
      <c r="F193" s="216"/>
      <c r="G193" s="141"/>
      <c r="H193" s="217"/>
      <c r="I193" s="61"/>
      <c r="J193" s="62"/>
      <c r="K193" s="57">
        <f t="shared" si="70"/>
        <v>0</v>
      </c>
      <c r="L193" s="62"/>
      <c r="M193" s="62"/>
      <c r="N193" s="62"/>
      <c r="O193" s="62"/>
      <c r="P193" s="62"/>
      <c r="Q193" s="57">
        <f t="shared" si="71"/>
        <v>0</v>
      </c>
      <c r="R193" s="58" t="str">
        <f t="shared" si="72"/>
        <v/>
      </c>
      <c r="S193" s="230" t="str">
        <f t="shared" si="59"/>
        <v/>
      </c>
      <c r="T193" s="228"/>
      <c r="U193" s="59"/>
      <c r="V193" s="224"/>
      <c r="W193" s="221">
        <f t="shared" si="73"/>
        <v>0</v>
      </c>
      <c r="X193" s="48" t="b">
        <f t="shared" si="60"/>
        <v>0</v>
      </c>
      <c r="Y193" s="48" t="str">
        <f t="shared" si="61"/>
        <v>ok</v>
      </c>
      <c r="Z193" s="48">
        <f t="shared" si="74"/>
        <v>0</v>
      </c>
      <c r="AA193" s="48">
        <f t="shared" si="75"/>
        <v>0</v>
      </c>
      <c r="AC193" s="78" t="str" cm="1">
        <f t="array" ref="AC193">IF(H193="nebodované zameranie","ok",IF(AND(OR($D$4="vyberte oblasť",$D$4="")),"ok",IF(AND($D$4&lt;&gt;"",K193=0),"ok",IF(AND($D$4=$Z$15,OR(H193={"a)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zameranie"})),"ok",IF(AND($D$4=$Z$16,OR(H193={"a)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zameranie"})),"ok",IF(AND($D$4=$Z$17,OR(H193={"a)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zameranie"})),"ok",IF(AND($D$4=$Z$18,OR(H193={"a)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zameranie"})),"ok",IF(AND($D$4=$Z$19,H193=""),"ok",IF(AND($D$4=$Z$20,OR(H193={"a)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93" s="48">
        <f t="shared" si="62"/>
        <v>0</v>
      </c>
      <c r="AJ193" s="48">
        <f t="shared" si="63"/>
        <v>0</v>
      </c>
      <c r="AK193" s="214" t="str">
        <f t="shared" si="64"/>
        <v/>
      </c>
      <c r="AL193" s="214">
        <f t="shared" si="65"/>
        <v>0</v>
      </c>
      <c r="AM193" s="229">
        <f t="shared" si="66"/>
        <v>0</v>
      </c>
      <c r="AN193" s="48">
        <f t="shared" si="67"/>
        <v>0</v>
      </c>
      <c r="AO193" s="214">
        <f t="shared" si="68"/>
        <v>0</v>
      </c>
      <c r="AP193" s="60">
        <f t="shared" si="69"/>
        <v>0</v>
      </c>
    </row>
    <row r="194" spans="1:42" ht="39.950000000000003" customHeight="1" x14ac:dyDescent="0.2">
      <c r="A194" s="7">
        <v>171</v>
      </c>
      <c r="B194" s="239"/>
      <c r="C194" s="239"/>
      <c r="D194" s="239"/>
      <c r="E194" s="216"/>
      <c r="F194" s="216"/>
      <c r="G194" s="141"/>
      <c r="H194" s="217"/>
      <c r="I194" s="61"/>
      <c r="J194" s="62"/>
      <c r="K194" s="57">
        <f t="shared" si="70"/>
        <v>0</v>
      </c>
      <c r="L194" s="62"/>
      <c r="M194" s="62"/>
      <c r="N194" s="62"/>
      <c r="O194" s="62"/>
      <c r="P194" s="62"/>
      <c r="Q194" s="57">
        <f t="shared" si="71"/>
        <v>0</v>
      </c>
      <c r="R194" s="58" t="str">
        <f t="shared" si="72"/>
        <v/>
      </c>
      <c r="S194" s="230" t="str">
        <f t="shared" si="59"/>
        <v/>
      </c>
      <c r="T194" s="228"/>
      <c r="U194" s="59"/>
      <c r="V194" s="224"/>
      <c r="W194" s="221">
        <f t="shared" si="73"/>
        <v>0</v>
      </c>
      <c r="X194" s="48" t="b">
        <f t="shared" si="60"/>
        <v>0</v>
      </c>
      <c r="Y194" s="48" t="str">
        <f t="shared" si="61"/>
        <v>ok</v>
      </c>
      <c r="Z194" s="48">
        <f t="shared" si="74"/>
        <v>0</v>
      </c>
      <c r="AA194" s="48">
        <f t="shared" si="75"/>
        <v>0</v>
      </c>
      <c r="AC194" s="78" t="str" cm="1">
        <f t="array" ref="AC194">IF(H194="nebodované zameranie","ok",IF(AND(OR($D$4="vyberte oblasť",$D$4="")),"ok",IF(AND($D$4&lt;&gt;"",K194=0),"ok",IF(AND($D$4=$Z$15,OR(H194={"a)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zameranie"})),"ok",IF(AND($D$4=$Z$16,OR(H194={"a)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zameranie"})),"ok",IF(AND($D$4=$Z$17,OR(H194={"a)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zameranie"})),"ok",IF(AND($D$4=$Z$18,OR(H194={"a)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zameranie"})),"ok",IF(AND($D$4=$Z$19,H194=""),"ok",IF(AND($D$4=$Z$20,OR(H194={"a)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94" s="48">
        <f t="shared" si="62"/>
        <v>0</v>
      </c>
      <c r="AJ194" s="48">
        <f t="shared" si="63"/>
        <v>0</v>
      </c>
      <c r="AK194" s="214" t="str">
        <f t="shared" si="64"/>
        <v/>
      </c>
      <c r="AL194" s="214">
        <f t="shared" si="65"/>
        <v>0</v>
      </c>
      <c r="AM194" s="229">
        <f t="shared" si="66"/>
        <v>0</v>
      </c>
      <c r="AN194" s="48">
        <f t="shared" si="67"/>
        <v>0</v>
      </c>
      <c r="AO194" s="214">
        <f t="shared" si="68"/>
        <v>0</v>
      </c>
      <c r="AP194" s="60">
        <f t="shared" si="69"/>
        <v>0</v>
      </c>
    </row>
    <row r="195" spans="1:42" ht="39.950000000000003" customHeight="1" x14ac:dyDescent="0.2">
      <c r="A195" s="7">
        <v>172</v>
      </c>
      <c r="B195" s="239"/>
      <c r="C195" s="239"/>
      <c r="D195" s="239"/>
      <c r="E195" s="216"/>
      <c r="F195" s="216"/>
      <c r="G195" s="141"/>
      <c r="H195" s="217"/>
      <c r="I195" s="61"/>
      <c r="J195" s="62"/>
      <c r="K195" s="57">
        <f t="shared" si="70"/>
        <v>0</v>
      </c>
      <c r="L195" s="62"/>
      <c r="M195" s="62"/>
      <c r="N195" s="62"/>
      <c r="O195" s="62"/>
      <c r="P195" s="62"/>
      <c r="Q195" s="57">
        <f t="shared" si="71"/>
        <v>0</v>
      </c>
      <c r="R195" s="58" t="str">
        <f t="shared" si="72"/>
        <v/>
      </c>
      <c r="S195" s="230" t="str">
        <f t="shared" si="59"/>
        <v/>
      </c>
      <c r="T195" s="228"/>
      <c r="U195" s="59"/>
      <c r="V195" s="224"/>
      <c r="W195" s="221">
        <f t="shared" si="73"/>
        <v>0</v>
      </c>
      <c r="X195" s="48" t="b">
        <f t="shared" si="60"/>
        <v>0</v>
      </c>
      <c r="Y195" s="48" t="str">
        <f t="shared" si="61"/>
        <v>ok</v>
      </c>
      <c r="Z195" s="48">
        <f t="shared" si="74"/>
        <v>0</v>
      </c>
      <c r="AA195" s="48">
        <f t="shared" si="75"/>
        <v>0</v>
      </c>
      <c r="AC195" s="78" t="str" cm="1">
        <f t="array" ref="AC195">IF(H195="nebodované zameranie","ok",IF(AND(OR($D$4="vyberte oblasť",$D$4="")),"ok",IF(AND($D$4&lt;&gt;"",K195=0),"ok",IF(AND($D$4=$Z$15,OR(H195={"a)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zameranie"})),"ok",IF(AND($D$4=$Z$16,OR(H195={"a)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zameranie"})),"ok",IF(AND($D$4=$Z$17,OR(H195={"a)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zameranie"})),"ok",IF(AND($D$4=$Z$18,OR(H195={"a)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zameranie"})),"ok",IF(AND($D$4=$Z$19,H195=""),"ok",IF(AND($D$4=$Z$20,OR(H195={"a)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95" s="48">
        <f t="shared" si="62"/>
        <v>0</v>
      </c>
      <c r="AJ195" s="48">
        <f t="shared" si="63"/>
        <v>0</v>
      </c>
      <c r="AK195" s="214" t="str">
        <f t="shared" si="64"/>
        <v/>
      </c>
      <c r="AL195" s="214">
        <f t="shared" si="65"/>
        <v>0</v>
      </c>
      <c r="AM195" s="229">
        <f t="shared" si="66"/>
        <v>0</v>
      </c>
      <c r="AN195" s="48">
        <f t="shared" si="67"/>
        <v>0</v>
      </c>
      <c r="AO195" s="214">
        <f t="shared" si="68"/>
        <v>0</v>
      </c>
      <c r="AP195" s="60">
        <f t="shared" si="69"/>
        <v>0</v>
      </c>
    </row>
    <row r="196" spans="1:42" ht="39.950000000000003" customHeight="1" x14ac:dyDescent="0.2">
      <c r="A196" s="7">
        <v>173</v>
      </c>
      <c r="B196" s="239"/>
      <c r="C196" s="239"/>
      <c r="D196" s="239"/>
      <c r="E196" s="216"/>
      <c r="F196" s="216"/>
      <c r="G196" s="141"/>
      <c r="H196" s="217"/>
      <c r="I196" s="61"/>
      <c r="J196" s="62"/>
      <c r="K196" s="57">
        <f t="shared" si="70"/>
        <v>0</v>
      </c>
      <c r="L196" s="62"/>
      <c r="M196" s="62"/>
      <c r="N196" s="62"/>
      <c r="O196" s="62"/>
      <c r="P196" s="62"/>
      <c r="Q196" s="57">
        <f t="shared" si="71"/>
        <v>0</v>
      </c>
      <c r="R196" s="58" t="str">
        <f t="shared" si="72"/>
        <v/>
      </c>
      <c r="S196" s="230" t="str">
        <f t="shared" si="59"/>
        <v/>
      </c>
      <c r="T196" s="228"/>
      <c r="U196" s="59"/>
      <c r="V196" s="224"/>
      <c r="W196" s="221">
        <f t="shared" si="73"/>
        <v>0</v>
      </c>
      <c r="X196" s="48" t="b">
        <f t="shared" si="60"/>
        <v>0</v>
      </c>
      <c r="Y196" s="48" t="str">
        <f t="shared" si="61"/>
        <v>ok</v>
      </c>
      <c r="Z196" s="48">
        <f t="shared" si="74"/>
        <v>0</v>
      </c>
      <c r="AA196" s="48">
        <f t="shared" si="75"/>
        <v>0</v>
      </c>
      <c r="AC196" s="78" t="str" cm="1">
        <f t="array" ref="AC196">IF(H196="nebodované zameranie","ok",IF(AND(OR($D$4="vyberte oblasť",$D$4="")),"ok",IF(AND($D$4&lt;&gt;"",K196=0),"ok",IF(AND($D$4=$Z$15,OR(H196={"a)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zameranie"})),"ok",IF(AND($D$4=$Z$16,OR(H196={"a)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zameranie"})),"ok",IF(AND($D$4=$Z$17,OR(H196={"a)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zameranie"})),"ok",IF(AND($D$4=$Z$18,OR(H196={"a)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zameranie"})),"ok",IF(AND($D$4=$Z$19,H196=""),"ok",IF(AND($D$4=$Z$20,OR(H196={"a)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96" s="48">
        <f t="shared" si="62"/>
        <v>0</v>
      </c>
      <c r="AJ196" s="48">
        <f t="shared" si="63"/>
        <v>0</v>
      </c>
      <c r="AK196" s="214" t="str">
        <f t="shared" si="64"/>
        <v/>
      </c>
      <c r="AL196" s="214">
        <f t="shared" si="65"/>
        <v>0</v>
      </c>
      <c r="AM196" s="229">
        <f t="shared" si="66"/>
        <v>0</v>
      </c>
      <c r="AN196" s="48">
        <f t="shared" si="67"/>
        <v>0</v>
      </c>
      <c r="AO196" s="214">
        <f t="shared" si="68"/>
        <v>0</v>
      </c>
      <c r="AP196" s="60">
        <f t="shared" si="69"/>
        <v>0</v>
      </c>
    </row>
    <row r="197" spans="1:42" ht="39.950000000000003" customHeight="1" x14ac:dyDescent="0.2">
      <c r="A197" s="7">
        <v>174</v>
      </c>
      <c r="B197" s="239"/>
      <c r="C197" s="239"/>
      <c r="D197" s="239"/>
      <c r="E197" s="216"/>
      <c r="F197" s="216"/>
      <c r="G197" s="141"/>
      <c r="H197" s="217"/>
      <c r="I197" s="61"/>
      <c r="J197" s="62"/>
      <c r="K197" s="57">
        <f t="shared" si="70"/>
        <v>0</v>
      </c>
      <c r="L197" s="62"/>
      <c r="M197" s="62"/>
      <c r="N197" s="62"/>
      <c r="O197" s="62"/>
      <c r="P197" s="62"/>
      <c r="Q197" s="57">
        <f t="shared" si="71"/>
        <v>0</v>
      </c>
      <c r="R197" s="58" t="str">
        <f t="shared" si="72"/>
        <v/>
      </c>
      <c r="S197" s="230" t="str">
        <f t="shared" si="59"/>
        <v/>
      </c>
      <c r="T197" s="228"/>
      <c r="U197" s="59"/>
      <c r="V197" s="224"/>
      <c r="W197" s="221">
        <f t="shared" si="73"/>
        <v>0</v>
      </c>
      <c r="X197" s="48" t="b">
        <f t="shared" si="60"/>
        <v>0</v>
      </c>
      <c r="Y197" s="48" t="str">
        <f t="shared" si="61"/>
        <v>ok</v>
      </c>
      <c r="Z197" s="48">
        <f t="shared" si="74"/>
        <v>0</v>
      </c>
      <c r="AA197" s="48">
        <f t="shared" si="75"/>
        <v>0</v>
      </c>
      <c r="AC197" s="78" t="str" cm="1">
        <f t="array" ref="AC197">IF(H197="nebodované zameranie","ok",IF(AND(OR($D$4="vyberte oblasť",$D$4="")),"ok",IF(AND($D$4&lt;&gt;"",K197=0),"ok",IF(AND($D$4=$Z$15,OR(H197={"a)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zameranie"})),"ok",IF(AND($D$4=$Z$16,OR(H197={"a)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zameranie"})),"ok",IF(AND($D$4=$Z$17,OR(H197={"a)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zameranie"})),"ok",IF(AND($D$4=$Z$18,OR(H197={"a)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zameranie"})),"ok",IF(AND($D$4=$Z$19,H197=""),"ok",IF(AND($D$4=$Z$20,OR(H197={"a)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97" s="48">
        <f t="shared" si="62"/>
        <v>0</v>
      </c>
      <c r="AJ197" s="48">
        <f t="shared" si="63"/>
        <v>0</v>
      </c>
      <c r="AK197" s="214" t="str">
        <f t="shared" si="64"/>
        <v/>
      </c>
      <c r="AL197" s="214">
        <f t="shared" si="65"/>
        <v>0</v>
      </c>
      <c r="AM197" s="229">
        <f t="shared" si="66"/>
        <v>0</v>
      </c>
      <c r="AN197" s="48">
        <f t="shared" si="67"/>
        <v>0</v>
      </c>
      <c r="AO197" s="214">
        <f t="shared" si="68"/>
        <v>0</v>
      </c>
      <c r="AP197" s="60">
        <f t="shared" si="69"/>
        <v>0</v>
      </c>
    </row>
    <row r="198" spans="1:42" ht="39.950000000000003" customHeight="1" x14ac:dyDescent="0.2">
      <c r="A198" s="7">
        <v>175</v>
      </c>
      <c r="B198" s="239"/>
      <c r="C198" s="239"/>
      <c r="D198" s="239"/>
      <c r="E198" s="216"/>
      <c r="F198" s="216"/>
      <c r="G198" s="141"/>
      <c r="H198" s="217"/>
      <c r="I198" s="61"/>
      <c r="J198" s="62"/>
      <c r="K198" s="57">
        <f t="shared" ref="K198:K211" si="82">ROUNDDOWN(I198*J198,2)</f>
        <v>0</v>
      </c>
      <c r="L198" s="62"/>
      <c r="M198" s="62"/>
      <c r="N198" s="62"/>
      <c r="O198" s="62"/>
      <c r="P198" s="62"/>
      <c r="Q198" s="57">
        <f t="shared" ref="Q198:Q211" si="83">SUM(L198:P198)</f>
        <v>0</v>
      </c>
      <c r="R198" s="58" t="str">
        <f t="shared" ref="R198:R211" si="84">IF(ROUNDDOWN(I198*J198,2)-ROUNDDOWN(SUM(L198:P198),2)=0,"","zlý súčet")</f>
        <v/>
      </c>
      <c r="S198" s="230" t="str">
        <f t="shared" si="59"/>
        <v/>
      </c>
      <c r="T198" s="228"/>
      <c r="U198" s="59"/>
      <c r="V198" s="224"/>
      <c r="W198" s="221">
        <f t="shared" ref="W198:W211" si="85">Q198-V198</f>
        <v>0</v>
      </c>
      <c r="X198" s="48" t="b">
        <f t="shared" si="60"/>
        <v>0</v>
      </c>
      <c r="Y198" s="48" t="str">
        <f t="shared" si="61"/>
        <v>ok</v>
      </c>
      <c r="Z198" s="48">
        <f t="shared" ref="Z198:Z211" si="86">IF(Y198="chyba",1,0)</f>
        <v>0</v>
      </c>
      <c r="AA198" s="48">
        <f t="shared" ref="AA198:AA211" si="87">IF(R198="zlý súčet",1,0)</f>
        <v>0</v>
      </c>
      <c r="AC198" s="78" t="str" cm="1">
        <f t="array" ref="AC198">IF(H198="nebodované zameranie","ok",IF(AND(OR($D$4="vyberte oblasť",$D$4="")),"ok",IF(AND($D$4&lt;&gt;"",K198=0),"ok",IF(AND($D$4=$Z$15,OR(H198={"a)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zameranie"})),"ok",IF(AND($D$4=$Z$16,OR(H198={"a)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zameranie"})),"ok",IF(AND($D$4=$Z$17,OR(H198={"a)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zameranie"})),"ok",IF(AND($D$4=$Z$18,OR(H198={"a)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zameranie"})),"ok",IF(AND($D$4=$Z$19,H198=""),"ok",IF(AND($D$4=$Z$20,OR(H198={"a)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98" s="48">
        <f t="shared" si="62"/>
        <v>0</v>
      </c>
      <c r="AJ198" s="48">
        <f t="shared" si="63"/>
        <v>0</v>
      </c>
      <c r="AK198" s="214" t="str">
        <f t="shared" si="64"/>
        <v/>
      </c>
      <c r="AL198" s="214">
        <f t="shared" si="65"/>
        <v>0</v>
      </c>
      <c r="AM198" s="229">
        <f t="shared" si="66"/>
        <v>0</v>
      </c>
      <c r="AN198" s="48">
        <f t="shared" si="67"/>
        <v>0</v>
      </c>
      <c r="AO198" s="214">
        <f t="shared" si="68"/>
        <v>0</v>
      </c>
      <c r="AP198" s="60">
        <f t="shared" si="69"/>
        <v>0</v>
      </c>
    </row>
    <row r="199" spans="1:42" ht="39.950000000000003" customHeight="1" x14ac:dyDescent="0.2">
      <c r="A199" s="7">
        <v>176</v>
      </c>
      <c r="B199" s="239"/>
      <c r="C199" s="239"/>
      <c r="D199" s="239"/>
      <c r="E199" s="216"/>
      <c r="F199" s="216"/>
      <c r="G199" s="141"/>
      <c r="H199" s="217"/>
      <c r="I199" s="61"/>
      <c r="J199" s="62"/>
      <c r="K199" s="57">
        <f t="shared" si="82"/>
        <v>0</v>
      </c>
      <c r="L199" s="62"/>
      <c r="M199" s="62"/>
      <c r="N199" s="62"/>
      <c r="O199" s="62"/>
      <c r="P199" s="62"/>
      <c r="Q199" s="57">
        <f t="shared" si="83"/>
        <v>0</v>
      </c>
      <c r="R199" s="58" t="str">
        <f t="shared" si="84"/>
        <v/>
      </c>
      <c r="S199" s="230" t="str">
        <f t="shared" si="59"/>
        <v/>
      </c>
      <c r="T199" s="228"/>
      <c r="U199" s="59"/>
      <c r="V199" s="224"/>
      <c r="W199" s="221">
        <f t="shared" si="85"/>
        <v>0</v>
      </c>
      <c r="X199" s="48" t="b">
        <f t="shared" si="60"/>
        <v>0</v>
      </c>
      <c r="Y199" s="48" t="str">
        <f t="shared" si="61"/>
        <v>ok</v>
      </c>
      <c r="Z199" s="48">
        <f t="shared" si="86"/>
        <v>0</v>
      </c>
      <c r="AA199" s="48">
        <f t="shared" si="87"/>
        <v>0</v>
      </c>
      <c r="AC199" s="78" t="str" cm="1">
        <f t="array" ref="AC199">IF(H199="nebodované zameranie","ok",IF(AND(OR($D$4="vyberte oblasť",$D$4="")),"ok",IF(AND($D$4&lt;&gt;"",K199=0),"ok",IF(AND($D$4=$Z$15,OR(H199={"a)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zameranie"})),"ok",IF(AND($D$4=$Z$16,OR(H199={"a)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zameranie"})),"ok",IF(AND($D$4=$Z$17,OR(H199={"a)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zameranie"})),"ok",IF(AND($D$4=$Z$18,OR(H199={"a)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zameranie"})),"ok",IF(AND($D$4=$Z$19,H199=""),"ok",IF(AND($D$4=$Z$20,OR(H199={"a)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199" s="48">
        <f t="shared" si="62"/>
        <v>0</v>
      </c>
      <c r="AJ199" s="48">
        <f t="shared" si="63"/>
        <v>0</v>
      </c>
      <c r="AK199" s="214" t="str">
        <f t="shared" si="64"/>
        <v/>
      </c>
      <c r="AL199" s="214">
        <f t="shared" si="65"/>
        <v>0</v>
      </c>
      <c r="AM199" s="229">
        <f t="shared" si="66"/>
        <v>0</v>
      </c>
      <c r="AN199" s="48">
        <f t="shared" si="67"/>
        <v>0</v>
      </c>
      <c r="AO199" s="214">
        <f t="shared" si="68"/>
        <v>0</v>
      </c>
      <c r="AP199" s="60">
        <f t="shared" si="69"/>
        <v>0</v>
      </c>
    </row>
    <row r="200" spans="1:42" ht="39.950000000000003" customHeight="1" x14ac:dyDescent="0.2">
      <c r="A200" s="7">
        <v>177</v>
      </c>
      <c r="B200" s="239"/>
      <c r="C200" s="239"/>
      <c r="D200" s="239"/>
      <c r="E200" s="216"/>
      <c r="F200" s="216"/>
      <c r="G200" s="141"/>
      <c r="H200" s="217"/>
      <c r="I200" s="61"/>
      <c r="J200" s="62"/>
      <c r="K200" s="57">
        <f t="shared" si="82"/>
        <v>0</v>
      </c>
      <c r="L200" s="62"/>
      <c r="M200" s="62"/>
      <c r="N200" s="62"/>
      <c r="O200" s="62"/>
      <c r="P200" s="62"/>
      <c r="Q200" s="57">
        <f t="shared" si="83"/>
        <v>0</v>
      </c>
      <c r="R200" s="58" t="str">
        <f t="shared" si="84"/>
        <v/>
      </c>
      <c r="S200" s="230" t="str">
        <f t="shared" si="59"/>
        <v/>
      </c>
      <c r="T200" s="228"/>
      <c r="U200" s="59"/>
      <c r="V200" s="224"/>
      <c r="W200" s="221">
        <f t="shared" si="85"/>
        <v>0</v>
      </c>
      <c r="X200" s="48" t="b">
        <f t="shared" si="60"/>
        <v>0</v>
      </c>
      <c r="Y200" s="48" t="str">
        <f t="shared" si="61"/>
        <v>ok</v>
      </c>
      <c r="Z200" s="48">
        <f t="shared" si="86"/>
        <v>0</v>
      </c>
      <c r="AA200" s="48">
        <f t="shared" si="87"/>
        <v>0</v>
      </c>
      <c r="AC200" s="78" t="str" cm="1">
        <f t="array" ref="AC200">IF(H200="nebodované zameranie","ok",IF(AND(OR($D$4="vyberte oblasť",$D$4="")),"ok",IF(AND($D$4&lt;&gt;"",K200=0),"ok",IF(AND($D$4=$Z$15,OR(H200={"a)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zameranie"})),"ok",IF(AND($D$4=$Z$16,OR(H200={"a)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zameranie"})),"ok",IF(AND($D$4=$Z$17,OR(H200={"a)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zameranie"})),"ok",IF(AND($D$4=$Z$18,OR(H200={"a)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zameranie"})),"ok",IF(AND($D$4=$Z$19,H200=""),"ok",IF(AND($D$4=$Z$20,OR(H200={"a)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00" s="48">
        <f t="shared" si="62"/>
        <v>0</v>
      </c>
      <c r="AJ200" s="48">
        <f t="shared" si="63"/>
        <v>0</v>
      </c>
      <c r="AK200" s="214" t="str">
        <f t="shared" si="64"/>
        <v/>
      </c>
      <c r="AL200" s="214">
        <f t="shared" si="65"/>
        <v>0</v>
      </c>
      <c r="AM200" s="229">
        <f t="shared" si="66"/>
        <v>0</v>
      </c>
      <c r="AN200" s="48">
        <f t="shared" si="67"/>
        <v>0</v>
      </c>
      <c r="AO200" s="214">
        <f t="shared" si="68"/>
        <v>0</v>
      </c>
      <c r="AP200" s="60">
        <f t="shared" si="69"/>
        <v>0</v>
      </c>
    </row>
    <row r="201" spans="1:42" ht="39.950000000000003" customHeight="1" x14ac:dyDescent="0.2">
      <c r="A201" s="7">
        <v>178</v>
      </c>
      <c r="B201" s="239"/>
      <c r="C201" s="239"/>
      <c r="D201" s="239"/>
      <c r="E201" s="216"/>
      <c r="F201" s="216"/>
      <c r="G201" s="141"/>
      <c r="H201" s="217"/>
      <c r="I201" s="61"/>
      <c r="J201" s="62"/>
      <c r="K201" s="57">
        <f t="shared" si="82"/>
        <v>0</v>
      </c>
      <c r="L201" s="62"/>
      <c r="M201" s="62"/>
      <c r="N201" s="62"/>
      <c r="O201" s="62"/>
      <c r="P201" s="62"/>
      <c r="Q201" s="57">
        <f t="shared" si="83"/>
        <v>0</v>
      </c>
      <c r="R201" s="58" t="str">
        <f t="shared" si="84"/>
        <v/>
      </c>
      <c r="S201" s="230" t="str">
        <f t="shared" si="59"/>
        <v/>
      </c>
      <c r="T201" s="228"/>
      <c r="U201" s="59"/>
      <c r="V201" s="224"/>
      <c r="W201" s="221">
        <f t="shared" si="85"/>
        <v>0</v>
      </c>
      <c r="X201" s="48" t="b">
        <f t="shared" si="60"/>
        <v>0</v>
      </c>
      <c r="Y201" s="48" t="str">
        <f t="shared" si="61"/>
        <v>ok</v>
      </c>
      <c r="Z201" s="48">
        <f t="shared" si="86"/>
        <v>0</v>
      </c>
      <c r="AA201" s="48">
        <f t="shared" si="87"/>
        <v>0</v>
      </c>
      <c r="AC201" s="78" t="str" cm="1">
        <f t="array" ref="AC201">IF(H201="nebodované zameranie","ok",IF(AND(OR($D$4="vyberte oblasť",$D$4="")),"ok",IF(AND($D$4&lt;&gt;"",K201=0),"ok",IF(AND($D$4=$Z$15,OR(H201={"a)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zameranie"})),"ok",IF(AND($D$4=$Z$16,OR(H201={"a)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zameranie"})),"ok",IF(AND($D$4=$Z$17,OR(H201={"a)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zameranie"})),"ok",IF(AND($D$4=$Z$18,OR(H201={"a)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zameranie"})),"ok",IF(AND($D$4=$Z$19,H201=""),"ok",IF(AND($D$4=$Z$20,OR(H201={"a)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01" s="48">
        <f t="shared" si="62"/>
        <v>0</v>
      </c>
      <c r="AJ201" s="48">
        <f t="shared" si="63"/>
        <v>0</v>
      </c>
      <c r="AK201" s="214" t="str">
        <f t="shared" si="64"/>
        <v/>
      </c>
      <c r="AL201" s="214">
        <f t="shared" si="65"/>
        <v>0</v>
      </c>
      <c r="AM201" s="229">
        <f t="shared" si="66"/>
        <v>0</v>
      </c>
      <c r="AN201" s="48">
        <f t="shared" si="67"/>
        <v>0</v>
      </c>
      <c r="AO201" s="214">
        <f t="shared" si="68"/>
        <v>0</v>
      </c>
      <c r="AP201" s="60">
        <f t="shared" si="69"/>
        <v>0</v>
      </c>
    </row>
    <row r="202" spans="1:42" ht="39.950000000000003" customHeight="1" x14ac:dyDescent="0.2">
      <c r="A202" s="7">
        <v>179</v>
      </c>
      <c r="B202" s="239"/>
      <c r="C202" s="239"/>
      <c r="D202" s="239"/>
      <c r="E202" s="216"/>
      <c r="F202" s="216"/>
      <c r="G202" s="141"/>
      <c r="H202" s="217"/>
      <c r="I202" s="61"/>
      <c r="J202" s="62"/>
      <c r="K202" s="57">
        <f t="shared" si="82"/>
        <v>0</v>
      </c>
      <c r="L202" s="62"/>
      <c r="M202" s="62"/>
      <c r="N202" s="62"/>
      <c r="O202" s="62"/>
      <c r="P202" s="62"/>
      <c r="Q202" s="57">
        <f t="shared" si="83"/>
        <v>0</v>
      </c>
      <c r="R202" s="58" t="str">
        <f t="shared" si="84"/>
        <v/>
      </c>
      <c r="S202" s="230" t="str">
        <f t="shared" si="59"/>
        <v/>
      </c>
      <c r="T202" s="228"/>
      <c r="U202" s="59"/>
      <c r="V202" s="224"/>
      <c r="W202" s="221">
        <f t="shared" si="85"/>
        <v>0</v>
      </c>
      <c r="X202" s="48" t="b">
        <f t="shared" si="60"/>
        <v>0</v>
      </c>
      <c r="Y202" s="48" t="str">
        <f t="shared" si="61"/>
        <v>ok</v>
      </c>
      <c r="Z202" s="48">
        <f t="shared" si="86"/>
        <v>0</v>
      </c>
      <c r="AA202" s="48">
        <f t="shared" si="87"/>
        <v>0</v>
      </c>
      <c r="AC202" s="78" t="str" cm="1">
        <f t="array" ref="AC202">IF(H202="nebodované zameranie","ok",IF(AND(OR($D$4="vyberte oblasť",$D$4="")),"ok",IF(AND($D$4&lt;&gt;"",K202=0),"ok",IF(AND($D$4=$Z$15,OR(H202={"a)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zameranie"})),"ok",IF(AND($D$4=$Z$16,OR(H202={"a)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zameranie"})),"ok",IF(AND($D$4=$Z$17,OR(H202={"a)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zameranie"})),"ok",IF(AND($D$4=$Z$18,OR(H202={"a)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zameranie"})),"ok",IF(AND($D$4=$Z$19,H202=""),"ok",IF(AND($D$4=$Z$20,OR(H202={"a)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02" s="48">
        <f t="shared" si="62"/>
        <v>0</v>
      </c>
      <c r="AJ202" s="48">
        <f t="shared" si="63"/>
        <v>0</v>
      </c>
      <c r="AK202" s="214" t="str">
        <f t="shared" si="64"/>
        <v/>
      </c>
      <c r="AL202" s="214">
        <f t="shared" si="65"/>
        <v>0</v>
      </c>
      <c r="AM202" s="229">
        <f t="shared" si="66"/>
        <v>0</v>
      </c>
      <c r="AN202" s="48">
        <f t="shared" si="67"/>
        <v>0</v>
      </c>
      <c r="AO202" s="214">
        <f t="shared" si="68"/>
        <v>0</v>
      </c>
      <c r="AP202" s="60">
        <f t="shared" si="69"/>
        <v>0</v>
      </c>
    </row>
    <row r="203" spans="1:42" ht="39.950000000000003" customHeight="1" x14ac:dyDescent="0.2">
      <c r="A203" s="7">
        <v>180</v>
      </c>
      <c r="B203" s="239"/>
      <c r="C203" s="239"/>
      <c r="D203" s="239"/>
      <c r="E203" s="216"/>
      <c r="F203" s="216"/>
      <c r="G203" s="141"/>
      <c r="H203" s="217"/>
      <c r="I203" s="61"/>
      <c r="J203" s="62"/>
      <c r="K203" s="57">
        <f t="shared" si="82"/>
        <v>0</v>
      </c>
      <c r="L203" s="62"/>
      <c r="M203" s="62"/>
      <c r="N203" s="62"/>
      <c r="O203" s="62"/>
      <c r="P203" s="62"/>
      <c r="Q203" s="57">
        <f t="shared" si="83"/>
        <v>0</v>
      </c>
      <c r="R203" s="58" t="str">
        <f t="shared" si="84"/>
        <v/>
      </c>
      <c r="S203" s="230" t="str">
        <f t="shared" si="59"/>
        <v/>
      </c>
      <c r="T203" s="228"/>
      <c r="U203" s="59"/>
      <c r="V203" s="224"/>
      <c r="W203" s="221">
        <f t="shared" si="85"/>
        <v>0</v>
      </c>
      <c r="X203" s="48" t="b">
        <f t="shared" si="60"/>
        <v>0</v>
      </c>
      <c r="Y203" s="48" t="str">
        <f t="shared" si="61"/>
        <v>ok</v>
      </c>
      <c r="Z203" s="48">
        <f t="shared" si="86"/>
        <v>0</v>
      </c>
      <c r="AA203" s="48">
        <f t="shared" si="87"/>
        <v>0</v>
      </c>
      <c r="AC203" s="78" t="str" cm="1">
        <f t="array" ref="AC203">IF(H203="nebodované zameranie","ok",IF(AND(OR($D$4="vyberte oblasť",$D$4="")),"ok",IF(AND($D$4&lt;&gt;"",K203=0),"ok",IF(AND($D$4=$Z$15,OR(H203={"a)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zameranie"})),"ok",IF(AND($D$4=$Z$16,OR(H203={"a)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zameranie"})),"ok",IF(AND($D$4=$Z$17,OR(H203={"a)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zameranie"})),"ok",IF(AND($D$4=$Z$18,OR(H203={"a)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zameranie"})),"ok",IF(AND($D$4=$Z$19,H203=""),"ok",IF(AND($D$4=$Z$20,OR(H203={"a)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03" s="48">
        <f t="shared" si="62"/>
        <v>0</v>
      </c>
      <c r="AJ203" s="48">
        <f t="shared" si="63"/>
        <v>0</v>
      </c>
      <c r="AK203" s="214" t="str">
        <f t="shared" si="64"/>
        <v/>
      </c>
      <c r="AL203" s="214">
        <f t="shared" si="65"/>
        <v>0</v>
      </c>
      <c r="AM203" s="229">
        <f t="shared" si="66"/>
        <v>0</v>
      </c>
      <c r="AN203" s="48">
        <f t="shared" si="67"/>
        <v>0</v>
      </c>
      <c r="AO203" s="214">
        <f t="shared" si="68"/>
        <v>0</v>
      </c>
      <c r="AP203" s="60">
        <f t="shared" si="69"/>
        <v>0</v>
      </c>
    </row>
    <row r="204" spans="1:42" ht="39.950000000000003" customHeight="1" x14ac:dyDescent="0.2">
      <c r="A204" s="7">
        <v>181</v>
      </c>
      <c r="B204" s="239"/>
      <c r="C204" s="239"/>
      <c r="D204" s="239"/>
      <c r="E204" s="216"/>
      <c r="F204" s="216"/>
      <c r="G204" s="141"/>
      <c r="H204" s="217"/>
      <c r="I204" s="61"/>
      <c r="J204" s="62"/>
      <c r="K204" s="57">
        <f t="shared" si="82"/>
        <v>0</v>
      </c>
      <c r="L204" s="62"/>
      <c r="M204" s="62"/>
      <c r="N204" s="62"/>
      <c r="O204" s="62"/>
      <c r="P204" s="62"/>
      <c r="Q204" s="57">
        <f t="shared" si="83"/>
        <v>0</v>
      </c>
      <c r="R204" s="58" t="str">
        <f t="shared" si="84"/>
        <v/>
      </c>
      <c r="S204" s="230" t="str">
        <f t="shared" si="59"/>
        <v/>
      </c>
      <c r="T204" s="228"/>
      <c r="U204" s="59"/>
      <c r="V204" s="224"/>
      <c r="W204" s="221">
        <f t="shared" si="85"/>
        <v>0</v>
      </c>
      <c r="X204" s="48" t="b">
        <f t="shared" si="60"/>
        <v>0</v>
      </c>
      <c r="Y204" s="48" t="str">
        <f t="shared" si="61"/>
        <v>ok</v>
      </c>
      <c r="Z204" s="48">
        <f t="shared" si="86"/>
        <v>0</v>
      </c>
      <c r="AA204" s="48">
        <f t="shared" si="87"/>
        <v>0</v>
      </c>
      <c r="AC204" s="78" t="str" cm="1">
        <f t="array" ref="AC204">IF(H204="nebodované zameranie","ok",IF(AND(OR($D$4="vyberte oblasť",$D$4="")),"ok",IF(AND($D$4&lt;&gt;"",K204=0),"ok",IF(AND($D$4=$Z$15,OR(H204={"a)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zameranie"})),"ok",IF(AND($D$4=$Z$16,OR(H204={"a)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zameranie"})),"ok",IF(AND($D$4=$Z$17,OR(H204={"a)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zameranie"})),"ok",IF(AND($D$4=$Z$18,OR(H204={"a)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zameranie"})),"ok",IF(AND($D$4=$Z$19,H204=""),"ok",IF(AND($D$4=$Z$20,OR(H204={"a)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04" s="48">
        <f t="shared" si="62"/>
        <v>0</v>
      </c>
      <c r="AJ204" s="48">
        <f t="shared" si="63"/>
        <v>0</v>
      </c>
      <c r="AK204" s="214" t="str">
        <f t="shared" si="64"/>
        <v/>
      </c>
      <c r="AL204" s="214">
        <f t="shared" si="65"/>
        <v>0</v>
      </c>
      <c r="AM204" s="229">
        <f t="shared" si="66"/>
        <v>0</v>
      </c>
      <c r="AN204" s="48">
        <f t="shared" si="67"/>
        <v>0</v>
      </c>
      <c r="AO204" s="214">
        <f t="shared" si="68"/>
        <v>0</v>
      </c>
      <c r="AP204" s="60">
        <f t="shared" si="69"/>
        <v>0</v>
      </c>
    </row>
    <row r="205" spans="1:42" ht="39.950000000000003" customHeight="1" x14ac:dyDescent="0.2">
      <c r="A205" s="7">
        <v>182</v>
      </c>
      <c r="B205" s="239"/>
      <c r="C205" s="239"/>
      <c r="D205" s="239"/>
      <c r="E205" s="216"/>
      <c r="F205" s="216"/>
      <c r="G205" s="141"/>
      <c r="H205" s="217"/>
      <c r="I205" s="61"/>
      <c r="J205" s="62"/>
      <c r="K205" s="57">
        <f t="shared" si="82"/>
        <v>0</v>
      </c>
      <c r="L205" s="62"/>
      <c r="M205" s="62"/>
      <c r="N205" s="62"/>
      <c r="O205" s="62"/>
      <c r="P205" s="62"/>
      <c r="Q205" s="57">
        <f t="shared" si="83"/>
        <v>0</v>
      </c>
      <c r="R205" s="58" t="str">
        <f t="shared" si="84"/>
        <v/>
      </c>
      <c r="S205" s="230" t="str">
        <f t="shared" si="59"/>
        <v/>
      </c>
      <c r="T205" s="228"/>
      <c r="U205" s="59"/>
      <c r="V205" s="224"/>
      <c r="W205" s="221">
        <f t="shared" si="85"/>
        <v>0</v>
      </c>
      <c r="X205" s="48" t="b">
        <f t="shared" si="60"/>
        <v>0</v>
      </c>
      <c r="Y205" s="48" t="str">
        <f t="shared" si="61"/>
        <v>ok</v>
      </c>
      <c r="Z205" s="48">
        <f t="shared" si="86"/>
        <v>0</v>
      </c>
      <c r="AA205" s="48">
        <f t="shared" si="87"/>
        <v>0</v>
      </c>
      <c r="AC205" s="78" t="str" cm="1">
        <f t="array" ref="AC205">IF(H205="nebodované zameranie","ok",IF(AND(OR($D$4="vyberte oblasť",$D$4="")),"ok",IF(AND($D$4&lt;&gt;"",K205=0),"ok",IF(AND($D$4=$Z$15,OR(H205={"a)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zameranie"})),"ok",IF(AND($D$4=$Z$16,OR(H205={"a)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zameranie"})),"ok",IF(AND($D$4=$Z$17,OR(H205={"a)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zameranie"})),"ok",IF(AND($D$4=$Z$18,OR(H205={"a)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zameranie"})),"ok",IF(AND($D$4=$Z$19,H205=""),"ok",IF(AND($D$4=$Z$20,OR(H205={"a)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05" s="48">
        <f t="shared" si="62"/>
        <v>0</v>
      </c>
      <c r="AJ205" s="48">
        <f t="shared" si="63"/>
        <v>0</v>
      </c>
      <c r="AK205" s="214" t="str">
        <f t="shared" si="64"/>
        <v/>
      </c>
      <c r="AL205" s="214">
        <f t="shared" si="65"/>
        <v>0</v>
      </c>
      <c r="AM205" s="229">
        <f t="shared" si="66"/>
        <v>0</v>
      </c>
      <c r="AN205" s="48">
        <f t="shared" si="67"/>
        <v>0</v>
      </c>
      <c r="AO205" s="214">
        <f t="shared" si="68"/>
        <v>0</v>
      </c>
      <c r="AP205" s="60">
        <f t="shared" si="69"/>
        <v>0</v>
      </c>
    </row>
    <row r="206" spans="1:42" ht="39.950000000000003" customHeight="1" x14ac:dyDescent="0.2">
      <c r="A206" s="7">
        <v>183</v>
      </c>
      <c r="B206" s="239"/>
      <c r="C206" s="239"/>
      <c r="D206" s="239"/>
      <c r="E206" s="216"/>
      <c r="F206" s="216"/>
      <c r="G206" s="141"/>
      <c r="H206" s="217"/>
      <c r="I206" s="61"/>
      <c r="J206" s="62"/>
      <c r="K206" s="57">
        <f t="shared" si="82"/>
        <v>0</v>
      </c>
      <c r="L206" s="62"/>
      <c r="M206" s="62"/>
      <c r="N206" s="62"/>
      <c r="O206" s="62"/>
      <c r="P206" s="62"/>
      <c r="Q206" s="57">
        <f t="shared" si="83"/>
        <v>0</v>
      </c>
      <c r="R206" s="58" t="str">
        <f t="shared" si="84"/>
        <v/>
      </c>
      <c r="S206" s="230" t="str">
        <f t="shared" si="59"/>
        <v/>
      </c>
      <c r="T206" s="228"/>
      <c r="U206" s="59"/>
      <c r="V206" s="224"/>
      <c r="W206" s="221">
        <f t="shared" si="85"/>
        <v>0</v>
      </c>
      <c r="X206" s="48" t="b">
        <f t="shared" si="60"/>
        <v>0</v>
      </c>
      <c r="Y206" s="48" t="str">
        <f t="shared" si="61"/>
        <v>ok</v>
      </c>
      <c r="Z206" s="48">
        <f t="shared" si="86"/>
        <v>0</v>
      </c>
      <c r="AA206" s="48">
        <f t="shared" si="87"/>
        <v>0</v>
      </c>
      <c r="AC206" s="78" t="str" cm="1">
        <f t="array" ref="AC206">IF(H206="nebodované zameranie","ok",IF(AND(OR($D$4="vyberte oblasť",$D$4="")),"ok",IF(AND($D$4&lt;&gt;"",K206=0),"ok",IF(AND($D$4=$Z$15,OR(H206={"a)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zameranie"})),"ok",IF(AND($D$4=$Z$16,OR(H206={"a)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zameranie"})),"ok",IF(AND($D$4=$Z$17,OR(H206={"a)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zameranie"})),"ok",IF(AND($D$4=$Z$18,OR(H206={"a)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zameranie"})),"ok",IF(AND($D$4=$Z$19,H206=""),"ok",IF(AND($D$4=$Z$20,OR(H206={"a)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06" s="48">
        <f t="shared" si="62"/>
        <v>0</v>
      </c>
      <c r="AJ206" s="48">
        <f t="shared" si="63"/>
        <v>0</v>
      </c>
      <c r="AK206" s="214" t="str">
        <f t="shared" si="64"/>
        <v/>
      </c>
      <c r="AL206" s="214">
        <f t="shared" si="65"/>
        <v>0</v>
      </c>
      <c r="AM206" s="229">
        <f t="shared" si="66"/>
        <v>0</v>
      </c>
      <c r="AN206" s="48">
        <f t="shared" si="67"/>
        <v>0</v>
      </c>
      <c r="AO206" s="214">
        <f t="shared" si="68"/>
        <v>0</v>
      </c>
      <c r="AP206" s="60">
        <f t="shared" si="69"/>
        <v>0</v>
      </c>
    </row>
    <row r="207" spans="1:42" ht="39.950000000000003" customHeight="1" x14ac:dyDescent="0.2">
      <c r="A207" s="7">
        <v>184</v>
      </c>
      <c r="B207" s="239"/>
      <c r="C207" s="239"/>
      <c r="D207" s="239"/>
      <c r="E207" s="216"/>
      <c r="F207" s="216"/>
      <c r="G207" s="141"/>
      <c r="H207" s="217"/>
      <c r="I207" s="61"/>
      <c r="J207" s="62"/>
      <c r="K207" s="57">
        <f t="shared" si="82"/>
        <v>0</v>
      </c>
      <c r="L207" s="62"/>
      <c r="M207" s="62"/>
      <c r="N207" s="62"/>
      <c r="O207" s="62"/>
      <c r="P207" s="62"/>
      <c r="Q207" s="57">
        <f t="shared" si="83"/>
        <v>0</v>
      </c>
      <c r="R207" s="58" t="str">
        <f t="shared" si="84"/>
        <v/>
      </c>
      <c r="S207" s="230" t="str">
        <f t="shared" si="59"/>
        <v/>
      </c>
      <c r="T207" s="228"/>
      <c r="U207" s="59"/>
      <c r="V207" s="224"/>
      <c r="W207" s="221">
        <f t="shared" si="85"/>
        <v>0</v>
      </c>
      <c r="X207" s="48" t="b">
        <f t="shared" si="60"/>
        <v>0</v>
      </c>
      <c r="Y207" s="48" t="str">
        <f t="shared" si="61"/>
        <v>ok</v>
      </c>
      <c r="Z207" s="48">
        <f t="shared" si="86"/>
        <v>0</v>
      </c>
      <c r="AA207" s="48">
        <f t="shared" si="87"/>
        <v>0</v>
      </c>
      <c r="AC207" s="78" t="str" cm="1">
        <f t="array" ref="AC207">IF(H207="nebodované zameranie","ok",IF(AND(OR($D$4="vyberte oblasť",$D$4="")),"ok",IF(AND($D$4&lt;&gt;"",K207=0),"ok",IF(AND($D$4=$Z$15,OR(H207={"a)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zameranie"})),"ok",IF(AND($D$4=$Z$16,OR(H207={"a)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zameranie"})),"ok",IF(AND($D$4=$Z$17,OR(H207={"a)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zameranie"})),"ok",IF(AND($D$4=$Z$18,OR(H207={"a)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zameranie"})),"ok",IF(AND($D$4=$Z$19,H207=""),"ok",IF(AND($D$4=$Z$20,OR(H207={"a)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07" s="48">
        <f t="shared" si="62"/>
        <v>0</v>
      </c>
      <c r="AJ207" s="48">
        <f t="shared" si="63"/>
        <v>0</v>
      </c>
      <c r="AK207" s="214" t="str">
        <f t="shared" si="64"/>
        <v/>
      </c>
      <c r="AL207" s="214">
        <f t="shared" si="65"/>
        <v>0</v>
      </c>
      <c r="AM207" s="229">
        <f t="shared" si="66"/>
        <v>0</v>
      </c>
      <c r="AN207" s="48">
        <f t="shared" si="67"/>
        <v>0</v>
      </c>
      <c r="AO207" s="214">
        <f t="shared" si="68"/>
        <v>0</v>
      </c>
      <c r="AP207" s="60">
        <f t="shared" si="69"/>
        <v>0</v>
      </c>
    </row>
    <row r="208" spans="1:42" ht="39.950000000000003" customHeight="1" x14ac:dyDescent="0.2">
      <c r="A208" s="7">
        <v>185</v>
      </c>
      <c r="B208" s="239"/>
      <c r="C208" s="239"/>
      <c r="D208" s="239"/>
      <c r="E208" s="216"/>
      <c r="F208" s="216"/>
      <c r="G208" s="141"/>
      <c r="H208" s="217"/>
      <c r="I208" s="61"/>
      <c r="J208" s="62"/>
      <c r="K208" s="57">
        <f t="shared" si="82"/>
        <v>0</v>
      </c>
      <c r="L208" s="62"/>
      <c r="M208" s="62"/>
      <c r="N208" s="62"/>
      <c r="O208" s="62"/>
      <c r="P208" s="62"/>
      <c r="Q208" s="57">
        <f t="shared" si="83"/>
        <v>0</v>
      </c>
      <c r="R208" s="58" t="str">
        <f t="shared" si="84"/>
        <v/>
      </c>
      <c r="S208" s="230" t="str">
        <f t="shared" si="59"/>
        <v/>
      </c>
      <c r="T208" s="228"/>
      <c r="U208" s="59"/>
      <c r="V208" s="224"/>
      <c r="W208" s="221">
        <f t="shared" si="85"/>
        <v>0</v>
      </c>
      <c r="X208" s="48" t="b">
        <f t="shared" si="60"/>
        <v>0</v>
      </c>
      <c r="Y208" s="48" t="str">
        <f t="shared" si="61"/>
        <v>ok</v>
      </c>
      <c r="Z208" s="48">
        <f t="shared" si="86"/>
        <v>0</v>
      </c>
      <c r="AA208" s="48">
        <f t="shared" si="87"/>
        <v>0</v>
      </c>
      <c r="AC208" s="78" t="str" cm="1">
        <f t="array" ref="AC208">IF(H208="nebodované zameranie","ok",IF(AND(OR($D$4="vyberte oblasť",$D$4="")),"ok",IF(AND($D$4&lt;&gt;"",K208=0),"ok",IF(AND($D$4=$Z$15,OR(H208={"a)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zameranie"})),"ok",IF(AND($D$4=$Z$16,OR(H208={"a)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zameranie"})),"ok",IF(AND($D$4=$Z$17,OR(H208={"a)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zameranie"})),"ok",IF(AND($D$4=$Z$18,OR(H208={"a)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zameranie"})),"ok",IF(AND($D$4=$Z$19,H208=""),"ok",IF(AND($D$4=$Z$20,OR(H208={"a)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08" s="48">
        <f t="shared" si="62"/>
        <v>0</v>
      </c>
      <c r="AJ208" s="48">
        <f t="shared" si="63"/>
        <v>0</v>
      </c>
      <c r="AK208" s="214" t="str">
        <f t="shared" si="64"/>
        <v/>
      </c>
      <c r="AL208" s="214">
        <f t="shared" si="65"/>
        <v>0</v>
      </c>
      <c r="AM208" s="229">
        <f t="shared" si="66"/>
        <v>0</v>
      </c>
      <c r="AN208" s="48">
        <f t="shared" si="67"/>
        <v>0</v>
      </c>
      <c r="AO208" s="214">
        <f t="shared" si="68"/>
        <v>0</v>
      </c>
      <c r="AP208" s="60">
        <f t="shared" si="69"/>
        <v>0</v>
      </c>
    </row>
    <row r="209" spans="1:42" ht="39.950000000000003" customHeight="1" x14ac:dyDescent="0.2">
      <c r="A209" s="7">
        <v>186</v>
      </c>
      <c r="B209" s="239"/>
      <c r="C209" s="239"/>
      <c r="D209" s="239"/>
      <c r="E209" s="216"/>
      <c r="F209" s="216"/>
      <c r="G209" s="141"/>
      <c r="H209" s="217"/>
      <c r="I209" s="61"/>
      <c r="J209" s="62"/>
      <c r="K209" s="57">
        <f t="shared" si="82"/>
        <v>0</v>
      </c>
      <c r="L209" s="62"/>
      <c r="M209" s="62"/>
      <c r="N209" s="62"/>
      <c r="O209" s="62"/>
      <c r="P209" s="62"/>
      <c r="Q209" s="57">
        <f t="shared" si="83"/>
        <v>0</v>
      </c>
      <c r="R209" s="58" t="str">
        <f t="shared" si="84"/>
        <v/>
      </c>
      <c r="S209" s="230" t="str">
        <f t="shared" si="59"/>
        <v/>
      </c>
      <c r="T209" s="228"/>
      <c r="U209" s="59"/>
      <c r="V209" s="224"/>
      <c r="W209" s="221">
        <f t="shared" si="85"/>
        <v>0</v>
      </c>
      <c r="X209" s="48" t="b">
        <f t="shared" si="60"/>
        <v>0</v>
      </c>
      <c r="Y209" s="48" t="str">
        <f t="shared" si="61"/>
        <v>ok</v>
      </c>
      <c r="Z209" s="48">
        <f t="shared" si="86"/>
        <v>0</v>
      </c>
      <c r="AA209" s="48">
        <f t="shared" si="87"/>
        <v>0</v>
      </c>
      <c r="AC209" s="78" t="str" cm="1">
        <f t="array" ref="AC209">IF(H209="nebodované zameranie","ok",IF(AND(OR($D$4="vyberte oblasť",$D$4="")),"ok",IF(AND($D$4&lt;&gt;"",K209=0),"ok",IF(AND($D$4=$Z$15,OR(H209={"a)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zameranie"})),"ok",IF(AND($D$4=$Z$16,OR(H209={"a)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zameranie"})),"ok",IF(AND($D$4=$Z$17,OR(H209={"a)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zameranie"})),"ok",IF(AND($D$4=$Z$18,OR(H209={"a)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zameranie"})),"ok",IF(AND($D$4=$Z$19,H209=""),"ok",IF(AND($D$4=$Z$20,OR(H209={"a)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09" s="48">
        <f t="shared" si="62"/>
        <v>0</v>
      </c>
      <c r="AJ209" s="48">
        <f t="shared" si="63"/>
        <v>0</v>
      </c>
      <c r="AK209" s="214" t="str">
        <f t="shared" si="64"/>
        <v/>
      </c>
      <c r="AL209" s="214">
        <f t="shared" si="65"/>
        <v>0</v>
      </c>
      <c r="AM209" s="229">
        <f t="shared" si="66"/>
        <v>0</v>
      </c>
      <c r="AN209" s="48">
        <f t="shared" si="67"/>
        <v>0</v>
      </c>
      <c r="AO209" s="214">
        <f t="shared" si="68"/>
        <v>0</v>
      </c>
      <c r="AP209" s="60">
        <f t="shared" si="69"/>
        <v>0</v>
      </c>
    </row>
    <row r="210" spans="1:42" ht="39.950000000000003" customHeight="1" x14ac:dyDescent="0.2">
      <c r="A210" s="7">
        <v>187</v>
      </c>
      <c r="B210" s="239"/>
      <c r="C210" s="239"/>
      <c r="D210" s="239"/>
      <c r="E210" s="216"/>
      <c r="F210" s="216"/>
      <c r="G210" s="141"/>
      <c r="H210" s="217"/>
      <c r="I210" s="61"/>
      <c r="J210" s="62"/>
      <c r="K210" s="57">
        <f t="shared" si="82"/>
        <v>0</v>
      </c>
      <c r="L210" s="62"/>
      <c r="M210" s="62"/>
      <c r="N210" s="62"/>
      <c r="O210" s="62"/>
      <c r="P210" s="62"/>
      <c r="Q210" s="57">
        <f t="shared" si="83"/>
        <v>0</v>
      </c>
      <c r="R210" s="58" t="str">
        <f t="shared" si="84"/>
        <v/>
      </c>
      <c r="S210" s="230" t="str">
        <f t="shared" si="59"/>
        <v/>
      </c>
      <c r="T210" s="228"/>
      <c r="U210" s="59"/>
      <c r="V210" s="224"/>
      <c r="W210" s="221">
        <f t="shared" si="85"/>
        <v>0</v>
      </c>
      <c r="X210" s="48" t="b">
        <f t="shared" si="60"/>
        <v>0</v>
      </c>
      <c r="Y210" s="48" t="str">
        <f t="shared" si="61"/>
        <v>ok</v>
      </c>
      <c r="Z210" s="48">
        <f t="shared" si="86"/>
        <v>0</v>
      </c>
      <c r="AA210" s="48">
        <f t="shared" si="87"/>
        <v>0</v>
      </c>
      <c r="AC210" s="78" t="str" cm="1">
        <f t="array" ref="AC210">IF(H210="nebodované zameranie","ok",IF(AND(OR($D$4="vyberte oblasť",$D$4="")),"ok",IF(AND($D$4&lt;&gt;"",K210=0),"ok",IF(AND($D$4=$Z$15,OR(H210={"a)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zameranie"})),"ok",IF(AND($D$4=$Z$16,OR(H210={"a)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zameranie"})),"ok",IF(AND($D$4=$Z$17,OR(H210={"a)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zameranie"})),"ok",IF(AND($D$4=$Z$18,OR(H210={"a)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zameranie"})),"ok",IF(AND($D$4=$Z$19,H210=""),"ok",IF(AND($D$4=$Z$20,OR(H210={"a)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10" s="48">
        <f t="shared" si="62"/>
        <v>0</v>
      </c>
      <c r="AJ210" s="48">
        <f t="shared" si="63"/>
        <v>0</v>
      </c>
      <c r="AK210" s="214" t="str">
        <f t="shared" si="64"/>
        <v/>
      </c>
      <c r="AL210" s="214">
        <f t="shared" si="65"/>
        <v>0</v>
      </c>
      <c r="AM210" s="229">
        <f t="shared" si="66"/>
        <v>0</v>
      </c>
      <c r="AN210" s="48">
        <f t="shared" si="67"/>
        <v>0</v>
      </c>
      <c r="AO210" s="214">
        <f t="shared" si="68"/>
        <v>0</v>
      </c>
      <c r="AP210" s="60">
        <f t="shared" si="69"/>
        <v>0</v>
      </c>
    </row>
    <row r="211" spans="1:42" ht="39.950000000000003" customHeight="1" x14ac:dyDescent="0.2">
      <c r="A211" s="7">
        <v>188</v>
      </c>
      <c r="B211" s="239"/>
      <c r="C211" s="239"/>
      <c r="D211" s="239"/>
      <c r="E211" s="216"/>
      <c r="F211" s="216"/>
      <c r="G211" s="141"/>
      <c r="H211" s="217"/>
      <c r="I211" s="61"/>
      <c r="J211" s="62"/>
      <c r="K211" s="57">
        <f t="shared" si="82"/>
        <v>0</v>
      </c>
      <c r="L211" s="62"/>
      <c r="M211" s="62"/>
      <c r="N211" s="62"/>
      <c r="O211" s="62"/>
      <c r="P211" s="62"/>
      <c r="Q211" s="57">
        <f t="shared" si="83"/>
        <v>0</v>
      </c>
      <c r="R211" s="58" t="str">
        <f t="shared" si="84"/>
        <v/>
      </c>
      <c r="S211" s="230" t="str">
        <f t="shared" si="59"/>
        <v/>
      </c>
      <c r="T211" s="228"/>
      <c r="U211" s="59"/>
      <c r="V211" s="224"/>
      <c r="W211" s="221">
        <f t="shared" si="85"/>
        <v>0</v>
      </c>
      <c r="X211" s="48" t="b">
        <f t="shared" si="60"/>
        <v>0</v>
      </c>
      <c r="Y211" s="48" t="str">
        <f t="shared" si="61"/>
        <v>ok</v>
      </c>
      <c r="Z211" s="48">
        <f t="shared" si="86"/>
        <v>0</v>
      </c>
      <c r="AA211" s="48">
        <f t="shared" si="87"/>
        <v>0</v>
      </c>
      <c r="AC211" s="78" t="str" cm="1">
        <f t="array" ref="AC211">IF(H211="nebodované zameranie","ok",IF(AND(OR($D$4="vyberte oblasť",$D$4="")),"ok",IF(AND($D$4&lt;&gt;"",K211=0),"ok",IF(AND($D$4=$Z$15,OR(H211={"a)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zameranie"})),"ok",IF(AND($D$4=$Z$16,OR(H211={"a)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zameranie"})),"ok",IF(AND($D$4=$Z$17,OR(H211={"a)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zameranie"})),"ok",IF(AND($D$4=$Z$18,OR(H211={"a)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zameranie"})),"ok",IF(AND($D$4=$Z$19,H211=""),"ok",IF(AND($D$4=$Z$20,OR(H211={"a)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11" s="48">
        <f t="shared" si="62"/>
        <v>0</v>
      </c>
      <c r="AJ211" s="48">
        <f t="shared" si="63"/>
        <v>0</v>
      </c>
      <c r="AK211" s="214" t="str">
        <f t="shared" si="64"/>
        <v/>
      </c>
      <c r="AL211" s="214">
        <f t="shared" si="65"/>
        <v>0</v>
      </c>
      <c r="AM211" s="229">
        <f t="shared" si="66"/>
        <v>0</v>
      </c>
      <c r="AN211" s="48">
        <f t="shared" si="67"/>
        <v>0</v>
      </c>
      <c r="AO211" s="214">
        <f t="shared" si="68"/>
        <v>0</v>
      </c>
      <c r="AP211" s="60">
        <f t="shared" si="69"/>
        <v>0</v>
      </c>
    </row>
    <row r="212" spans="1:42" ht="39.950000000000003" customHeight="1" x14ac:dyDescent="0.2">
      <c r="A212" s="7">
        <v>189</v>
      </c>
      <c r="B212" s="239"/>
      <c r="C212" s="239"/>
      <c r="D212" s="239"/>
      <c r="E212" s="216"/>
      <c r="F212" s="216"/>
      <c r="G212" s="141"/>
      <c r="H212" s="217"/>
      <c r="I212" s="61"/>
      <c r="J212" s="62"/>
      <c r="K212" s="57">
        <f t="shared" si="70"/>
        <v>0</v>
      </c>
      <c r="L212" s="62"/>
      <c r="M212" s="62"/>
      <c r="N212" s="62"/>
      <c r="O212" s="62"/>
      <c r="P212" s="62"/>
      <c r="Q212" s="57">
        <f t="shared" si="71"/>
        <v>0</v>
      </c>
      <c r="R212" s="58" t="str">
        <f t="shared" si="72"/>
        <v/>
      </c>
      <c r="S212" s="230" t="str">
        <f t="shared" si="59"/>
        <v/>
      </c>
      <c r="T212" s="228"/>
      <c r="U212" s="59"/>
      <c r="V212" s="224"/>
      <c r="W212" s="221">
        <f t="shared" si="73"/>
        <v>0</v>
      </c>
      <c r="X212" s="48" t="b">
        <f t="shared" si="60"/>
        <v>0</v>
      </c>
      <c r="Y212" s="48" t="str">
        <f t="shared" si="61"/>
        <v>ok</v>
      </c>
      <c r="Z212" s="48">
        <f t="shared" si="74"/>
        <v>0</v>
      </c>
      <c r="AA212" s="48">
        <f t="shared" si="75"/>
        <v>0</v>
      </c>
      <c r="AC212" s="78" t="str" cm="1">
        <f t="array" ref="AC212">IF(H212="nebodované zameranie","ok",IF(AND(OR($D$4="vyberte oblasť",$D$4="")),"ok",IF(AND($D$4&lt;&gt;"",K212=0),"ok",IF(AND($D$4=$Z$15,OR(H212={"a)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zameranie"})),"ok",IF(AND($D$4=$Z$16,OR(H212={"a)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zameranie"})),"ok",IF(AND($D$4=$Z$17,OR(H212={"a)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zameranie"})),"ok",IF(AND($D$4=$Z$18,OR(H212={"a)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zameranie"})),"ok",IF(AND($D$4=$Z$19,H212=""),"ok",IF(AND($D$4=$Z$20,OR(H212={"a)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12" s="48">
        <f t="shared" si="62"/>
        <v>0</v>
      </c>
      <c r="AJ212" s="48">
        <f t="shared" si="63"/>
        <v>0</v>
      </c>
      <c r="AK212" s="214" t="str">
        <f t="shared" si="64"/>
        <v/>
      </c>
      <c r="AL212" s="214">
        <f t="shared" si="65"/>
        <v>0</v>
      </c>
      <c r="AM212" s="229">
        <f t="shared" si="66"/>
        <v>0</v>
      </c>
      <c r="AN212" s="48">
        <f t="shared" si="67"/>
        <v>0</v>
      </c>
      <c r="AO212" s="214">
        <f t="shared" si="68"/>
        <v>0</v>
      </c>
      <c r="AP212" s="60">
        <f t="shared" si="69"/>
        <v>0</v>
      </c>
    </row>
    <row r="213" spans="1:42" ht="39.950000000000003" customHeight="1" x14ac:dyDescent="0.2">
      <c r="A213" s="7">
        <v>190</v>
      </c>
      <c r="B213" s="239"/>
      <c r="C213" s="239"/>
      <c r="D213" s="239"/>
      <c r="E213" s="216"/>
      <c r="F213" s="216"/>
      <c r="G213" s="141"/>
      <c r="H213" s="217"/>
      <c r="I213" s="61"/>
      <c r="J213" s="62"/>
      <c r="K213" s="57">
        <f t="shared" si="70"/>
        <v>0</v>
      </c>
      <c r="L213" s="62"/>
      <c r="M213" s="62"/>
      <c r="N213" s="62"/>
      <c r="O213" s="62"/>
      <c r="P213" s="62"/>
      <c r="Q213" s="57">
        <f t="shared" si="71"/>
        <v>0</v>
      </c>
      <c r="R213" s="58" t="str">
        <f t="shared" si="72"/>
        <v/>
      </c>
      <c r="S213" s="230" t="str">
        <f t="shared" si="59"/>
        <v/>
      </c>
      <c r="T213" s="228"/>
      <c r="U213" s="59"/>
      <c r="V213" s="224"/>
      <c r="W213" s="221">
        <f t="shared" si="73"/>
        <v>0</v>
      </c>
      <c r="X213" s="48" t="b">
        <f t="shared" si="60"/>
        <v>0</v>
      </c>
      <c r="Y213" s="48" t="str">
        <f t="shared" si="61"/>
        <v>ok</v>
      </c>
      <c r="Z213" s="48">
        <f t="shared" si="74"/>
        <v>0</v>
      </c>
      <c r="AA213" s="48">
        <f t="shared" si="75"/>
        <v>0</v>
      </c>
      <c r="AC213" s="78" t="str" cm="1">
        <f t="array" ref="AC213">IF(H213="nebodované zameranie","ok",IF(AND(OR($D$4="vyberte oblasť",$D$4="")),"ok",IF(AND($D$4&lt;&gt;"",K213=0),"ok",IF(AND($D$4=$Z$15,OR(H213={"a)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zameranie"})),"ok",IF(AND($D$4=$Z$16,OR(H213={"a)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zameranie"})),"ok",IF(AND($D$4=$Z$17,OR(H213={"a)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zameranie"})),"ok",IF(AND($D$4=$Z$18,OR(H213={"a)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zameranie"})),"ok",IF(AND($D$4=$Z$19,H213=""),"ok",IF(AND($D$4=$Z$20,OR(H213={"a)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13" s="48">
        <f t="shared" si="62"/>
        <v>0</v>
      </c>
      <c r="AJ213" s="48">
        <f t="shared" si="63"/>
        <v>0</v>
      </c>
      <c r="AK213" s="214" t="str">
        <f t="shared" si="64"/>
        <v/>
      </c>
      <c r="AL213" s="214">
        <f t="shared" si="65"/>
        <v>0</v>
      </c>
      <c r="AM213" s="229">
        <f t="shared" si="66"/>
        <v>0</v>
      </c>
      <c r="AN213" s="48">
        <f t="shared" si="67"/>
        <v>0</v>
      </c>
      <c r="AO213" s="214">
        <f t="shared" si="68"/>
        <v>0</v>
      </c>
      <c r="AP213" s="60">
        <f t="shared" si="69"/>
        <v>0</v>
      </c>
    </row>
    <row r="214" spans="1:42" ht="39.950000000000003" customHeight="1" x14ac:dyDescent="0.2">
      <c r="A214" s="7">
        <v>191</v>
      </c>
      <c r="B214" s="239"/>
      <c r="C214" s="239"/>
      <c r="D214" s="239"/>
      <c r="E214" s="216"/>
      <c r="F214" s="216"/>
      <c r="G214" s="141"/>
      <c r="H214" s="217"/>
      <c r="I214" s="61"/>
      <c r="J214" s="62"/>
      <c r="K214" s="57">
        <f t="shared" si="70"/>
        <v>0</v>
      </c>
      <c r="L214" s="62"/>
      <c r="M214" s="62"/>
      <c r="N214" s="62"/>
      <c r="O214" s="62"/>
      <c r="P214" s="62"/>
      <c r="Q214" s="57">
        <f t="shared" si="71"/>
        <v>0</v>
      </c>
      <c r="R214" s="58" t="str">
        <f t="shared" si="72"/>
        <v/>
      </c>
      <c r="S214" s="230" t="str">
        <f t="shared" si="59"/>
        <v/>
      </c>
      <c r="T214" s="228"/>
      <c r="U214" s="59"/>
      <c r="V214" s="224"/>
      <c r="W214" s="221">
        <f t="shared" si="73"/>
        <v>0</v>
      </c>
      <c r="X214" s="48" t="b">
        <f t="shared" si="60"/>
        <v>0</v>
      </c>
      <c r="Y214" s="48" t="str">
        <f t="shared" si="61"/>
        <v>ok</v>
      </c>
      <c r="Z214" s="48">
        <f t="shared" si="74"/>
        <v>0</v>
      </c>
      <c r="AA214" s="48">
        <f t="shared" si="75"/>
        <v>0</v>
      </c>
      <c r="AC214" s="78" t="str" cm="1">
        <f t="array" ref="AC214">IF(H214="nebodované zameranie","ok",IF(AND(OR($D$4="vyberte oblasť",$D$4="")),"ok",IF(AND($D$4&lt;&gt;"",K214=0),"ok",IF(AND($D$4=$Z$15,OR(H214={"a)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zameranie"})),"ok",IF(AND($D$4=$Z$16,OR(H214={"a)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zameranie"})),"ok",IF(AND($D$4=$Z$17,OR(H214={"a)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zameranie"})),"ok",IF(AND($D$4=$Z$18,OR(H214={"a)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zameranie"})),"ok",IF(AND($D$4=$Z$19,H214=""),"ok",IF(AND($D$4=$Z$20,OR(H214={"a)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14" s="48">
        <f t="shared" si="62"/>
        <v>0</v>
      </c>
      <c r="AJ214" s="48">
        <f t="shared" si="63"/>
        <v>0</v>
      </c>
      <c r="AK214" s="214" t="str">
        <f t="shared" si="64"/>
        <v/>
      </c>
      <c r="AL214" s="214">
        <f t="shared" si="65"/>
        <v>0</v>
      </c>
      <c r="AM214" s="229">
        <f t="shared" si="66"/>
        <v>0</v>
      </c>
      <c r="AN214" s="48">
        <f t="shared" si="67"/>
        <v>0</v>
      </c>
      <c r="AO214" s="214">
        <f t="shared" si="68"/>
        <v>0</v>
      </c>
      <c r="AP214" s="60">
        <f t="shared" si="69"/>
        <v>0</v>
      </c>
    </row>
    <row r="215" spans="1:42" ht="39.950000000000003" customHeight="1" x14ac:dyDescent="0.2">
      <c r="A215" s="7">
        <v>192</v>
      </c>
      <c r="B215" s="239"/>
      <c r="C215" s="239"/>
      <c r="D215" s="239"/>
      <c r="E215" s="216"/>
      <c r="F215" s="216"/>
      <c r="G215" s="141"/>
      <c r="H215" s="217"/>
      <c r="I215" s="61"/>
      <c r="J215" s="62"/>
      <c r="K215" s="57">
        <f t="shared" si="70"/>
        <v>0</v>
      </c>
      <c r="L215" s="62"/>
      <c r="M215" s="62"/>
      <c r="N215" s="62"/>
      <c r="O215" s="62"/>
      <c r="P215" s="62"/>
      <c r="Q215" s="57">
        <f t="shared" si="71"/>
        <v>0</v>
      </c>
      <c r="R215" s="58" t="str">
        <f t="shared" si="72"/>
        <v/>
      </c>
      <c r="S215" s="230" t="str">
        <f t="shared" si="59"/>
        <v/>
      </c>
      <c r="T215" s="228"/>
      <c r="U215" s="59"/>
      <c r="V215" s="224"/>
      <c r="W215" s="221">
        <f t="shared" si="73"/>
        <v>0</v>
      </c>
      <c r="X215" s="48" t="b">
        <f t="shared" si="60"/>
        <v>0</v>
      </c>
      <c r="Y215" s="48" t="str">
        <f t="shared" si="61"/>
        <v>ok</v>
      </c>
      <c r="Z215" s="48">
        <f t="shared" si="74"/>
        <v>0</v>
      </c>
      <c r="AA215" s="48">
        <f t="shared" si="75"/>
        <v>0</v>
      </c>
      <c r="AC215" s="78" t="str" cm="1">
        <f t="array" ref="AC215">IF(H215="nebodované zameranie","ok",IF(AND(OR($D$4="vyberte oblasť",$D$4="")),"ok",IF(AND($D$4&lt;&gt;"",K215=0),"ok",IF(AND($D$4=$Z$15,OR(H215={"a)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zameranie"})),"ok",IF(AND($D$4=$Z$16,OR(H215={"a)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zameranie"})),"ok",IF(AND($D$4=$Z$17,OR(H215={"a)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zameranie"})),"ok",IF(AND($D$4=$Z$18,OR(H215={"a)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zameranie"})),"ok",IF(AND($D$4=$Z$19,H215=""),"ok",IF(AND($D$4=$Z$20,OR(H215={"a)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15" s="48">
        <f t="shared" si="62"/>
        <v>0</v>
      </c>
      <c r="AJ215" s="48">
        <f t="shared" si="63"/>
        <v>0</v>
      </c>
      <c r="AK215" s="214" t="str">
        <f t="shared" si="64"/>
        <v/>
      </c>
      <c r="AL215" s="214">
        <f t="shared" si="65"/>
        <v>0</v>
      </c>
      <c r="AM215" s="229">
        <f t="shared" si="66"/>
        <v>0</v>
      </c>
      <c r="AN215" s="48">
        <f t="shared" si="67"/>
        <v>0</v>
      </c>
      <c r="AO215" s="214">
        <f t="shared" si="68"/>
        <v>0</v>
      </c>
      <c r="AP215" s="60">
        <f t="shared" si="69"/>
        <v>0</v>
      </c>
    </row>
    <row r="216" spans="1:42" ht="39.950000000000003" customHeight="1" x14ac:dyDescent="0.2">
      <c r="A216" s="7">
        <v>193</v>
      </c>
      <c r="B216" s="239"/>
      <c r="C216" s="239"/>
      <c r="D216" s="239"/>
      <c r="E216" s="216"/>
      <c r="F216" s="216"/>
      <c r="G216" s="141"/>
      <c r="H216" s="217"/>
      <c r="I216" s="61"/>
      <c r="J216" s="62"/>
      <c r="K216" s="57">
        <f t="shared" si="27"/>
        <v>0</v>
      </c>
      <c r="L216" s="62"/>
      <c r="M216" s="62"/>
      <c r="N216" s="62"/>
      <c r="O216" s="62"/>
      <c r="P216" s="62"/>
      <c r="Q216" s="57">
        <f t="shared" si="44"/>
        <v>0</v>
      </c>
      <c r="R216" s="58" t="str">
        <f t="shared" si="45"/>
        <v/>
      </c>
      <c r="S216" s="230" t="str">
        <f t="shared" si="59"/>
        <v/>
      </c>
      <c r="T216" s="228"/>
      <c r="U216" s="59"/>
      <c r="V216" s="224"/>
      <c r="W216" s="221">
        <f t="shared" si="46"/>
        <v>0</v>
      </c>
      <c r="X216" s="48" t="b">
        <f t="shared" si="60"/>
        <v>0</v>
      </c>
      <c r="Y216" s="48" t="str">
        <f t="shared" si="61"/>
        <v>ok</v>
      </c>
      <c r="Z216" s="48">
        <f t="shared" si="34"/>
        <v>0</v>
      </c>
      <c r="AA216" s="48">
        <f t="shared" si="35"/>
        <v>0</v>
      </c>
      <c r="AC216" s="78" t="str" cm="1">
        <f t="array" ref="AC216">IF(H216="nebodované zameranie","ok",IF(AND(OR($D$4="vyberte oblasť",$D$4="")),"ok",IF(AND($D$4&lt;&gt;"",K216=0),"ok",IF(AND($D$4=$Z$15,OR(H216={"a)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zameranie"})),"ok",IF(AND($D$4=$Z$16,OR(H216={"a)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zameranie"})),"ok",IF(AND($D$4=$Z$17,OR(H216={"a)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zameranie"})),"ok",IF(AND($D$4=$Z$18,OR(H216={"a)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zameranie"})),"ok",IF(AND($D$4=$Z$19,H216=""),"ok",IF(AND($D$4=$Z$20,OR(H216={"a)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16" s="48">
        <f t="shared" si="62"/>
        <v>0</v>
      </c>
      <c r="AJ216" s="48">
        <f t="shared" si="63"/>
        <v>0</v>
      </c>
      <c r="AK216" s="214" t="str">
        <f t="shared" si="64"/>
        <v/>
      </c>
      <c r="AL216" s="214">
        <f t="shared" si="65"/>
        <v>0</v>
      </c>
      <c r="AM216" s="229">
        <f t="shared" si="66"/>
        <v>0</v>
      </c>
      <c r="AN216" s="48">
        <f t="shared" si="67"/>
        <v>0</v>
      </c>
      <c r="AO216" s="214">
        <f t="shared" si="68"/>
        <v>0</v>
      </c>
      <c r="AP216" s="60">
        <f t="shared" si="69"/>
        <v>0</v>
      </c>
    </row>
    <row r="217" spans="1:42" ht="39.950000000000003" customHeight="1" x14ac:dyDescent="0.2">
      <c r="A217" s="7">
        <v>194</v>
      </c>
      <c r="B217" s="239"/>
      <c r="C217" s="239"/>
      <c r="D217" s="239"/>
      <c r="E217" s="216"/>
      <c r="F217" s="216"/>
      <c r="G217" s="141"/>
      <c r="H217" s="217"/>
      <c r="I217" s="61"/>
      <c r="J217" s="62"/>
      <c r="K217" s="57">
        <f t="shared" si="27"/>
        <v>0</v>
      </c>
      <c r="L217" s="62"/>
      <c r="M217" s="62"/>
      <c r="N217" s="62"/>
      <c r="O217" s="62"/>
      <c r="P217" s="62"/>
      <c r="Q217" s="57">
        <f t="shared" si="44"/>
        <v>0</v>
      </c>
      <c r="R217" s="58" t="str">
        <f t="shared" si="45"/>
        <v/>
      </c>
      <c r="S217" s="230" t="str">
        <f t="shared" ref="S217:S226" si="88">IF(K217&lt;=0,"",IF(OR($K$8="",$K$9="",$K$10="",$K$4="",$K$8="vyberte",$K$9="vyberte",$K$10="vyberte",$K$4="vyberte"),"",IF(AND($K$4="áno",F217="nie",$Z$7=0),0.75,IF(AND($K$4="áno",$D$4=$Z$19,E217=$AB$11,AL217&gt;=1),0.7,IF(AND($K$4="áno",$D$4=$Z$19,E217=$AB$12,AL217=1),0.6,IF(AND($K$4="áno",$D$4=$Z$19,E217=$AB$12,AL217&gt;=2),0.7,IF(AND($K$4="áno",F217="áno"),0.55,IF(AND($K$4="nie",E217=$AB$12,AL217&gt;=2),0.7,IF(AND($K$4="nie",E217=$AB$12,AL217=1),0.6,IF(AND($K$4="nie",E217=$AB$12,AL217=0),0.4,IF(AND($K$4="nie",AL217&gt;=1,E217=$AB$11),0.7,IF(AND($K$4="nie",AL217&lt;1,E217=$AB$11),0.5,"nie je vyplnené"))))))))))))</f>
        <v/>
      </c>
      <c r="T217" s="228"/>
      <c r="U217" s="59"/>
      <c r="V217" s="224"/>
      <c r="W217" s="221">
        <f t="shared" si="46"/>
        <v>0</v>
      </c>
      <c r="X217" s="48" t="b">
        <f t="shared" ref="X217:X226" si="89">IF($D$4=$Z$15,"ŠRV",IF($D$4=$Z$16,"ŠRV_M",IF($D$4=$Z$17,"ŽV",IF($D$4=$Z$18,"ŽV_M",IF($D$4=$Z$19,"sklady",IF($D$4=$Z$20,"high_tech"))))))</f>
        <v>0</v>
      </c>
      <c r="Y217" s="48" t="str">
        <f t="shared" ref="Y217:Y226" si="90">IF(AND(K217&gt;0,$D$4=$Z$19,OR(B217="",E217="",H217="")),"ok",IF(AND(K217&gt;0,$D$4=$Z$19,OR(B217="",E217="",H217&lt;&gt;"",F217="")),"chyba",IF(AND(K217&gt;0,OR(B217="",E217="",H217="",F217="")),"chyba",IF(AND(K217&gt;0,$K$9="áno",G217=""),"chyba","ok"))))</f>
        <v>ok</v>
      </c>
      <c r="Z217" s="48">
        <f t="shared" si="34"/>
        <v>0</v>
      </c>
      <c r="AA217" s="48">
        <f t="shared" si="35"/>
        <v>0</v>
      </c>
      <c r="AC217" s="78" t="str" cm="1">
        <f t="array" ref="AC217">IF(H217="nebodované zameranie","ok",IF(AND(OR($D$4="vyberte oblasť",$D$4="")),"ok",IF(AND($D$4&lt;&gt;"",K217=0),"ok",IF(AND($D$4=$Z$15,OR(H217={"a)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zameranie"})),"ok",IF(AND($D$4=$Z$16,OR(H217={"a)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zameranie"})),"ok",IF(AND($D$4=$Z$17,OR(H217={"a)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zameranie"})),"ok",IF(AND($D$4=$Z$18,OR(H217={"a)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zameranie"})),"ok",IF(AND($D$4=$Z$19,H217=""),"ok",IF(AND($D$4=$Z$20,OR(H217={"a)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17" s="48">
        <f t="shared" ref="AD217:AD226" si="91">IF(AC217="chyba",1,0)</f>
        <v>0</v>
      </c>
      <c r="AJ217" s="48">
        <f t="shared" ref="AJ217:AJ226" si="92">IF(AND($K$9="nie",OR(G217="áno",G217="nie")),1,IF(AND(K202="vyberte",OR(G217="áno",G217="nie")),1,0))</f>
        <v>0</v>
      </c>
      <c r="AK217" s="214" t="str">
        <f t="shared" ref="AK217:AK226" si="93">IF($K$9="áno","eko","")</f>
        <v/>
      </c>
      <c r="AL217" s="214">
        <f t="shared" ref="AL217:AL226" si="94">IF(G217="áno",1+$AL$19,$AL$19)</f>
        <v>0</v>
      </c>
      <c r="AM217" s="229">
        <f t="shared" ref="AM217:AM226" si="95">IFERROR(T217/Q217,0)</f>
        <v>0</v>
      </c>
      <c r="AN217" s="48">
        <f t="shared" ref="AN217:AN226" si="96">IF(AM217&gt;S217,1,0)</f>
        <v>0</v>
      </c>
      <c r="AO217" s="214">
        <f t="shared" ref="AO217:AO226" si="97">IF(AND(K217&gt;0,T217=""),1,0)</f>
        <v>0</v>
      </c>
      <c r="AP217" s="60">
        <f t="shared" ref="AP217:AP226" si="98">IF(AND(K217&gt;0,$K$9="áno",G217=""),1,0)</f>
        <v>0</v>
      </c>
    </row>
    <row r="218" spans="1:42" ht="39.950000000000003" customHeight="1" x14ac:dyDescent="0.2">
      <c r="A218" s="7">
        <v>195</v>
      </c>
      <c r="B218" s="239"/>
      <c r="C218" s="239"/>
      <c r="D218" s="239"/>
      <c r="E218" s="216"/>
      <c r="F218" s="216"/>
      <c r="G218" s="141"/>
      <c r="H218" s="217"/>
      <c r="I218" s="61"/>
      <c r="J218" s="62"/>
      <c r="K218" s="57">
        <f t="shared" si="27"/>
        <v>0</v>
      </c>
      <c r="L218" s="62"/>
      <c r="M218" s="62"/>
      <c r="N218" s="62"/>
      <c r="O218" s="62"/>
      <c r="P218" s="62"/>
      <c r="Q218" s="57">
        <f t="shared" si="44"/>
        <v>0</v>
      </c>
      <c r="R218" s="58" t="str">
        <f t="shared" si="45"/>
        <v/>
      </c>
      <c r="S218" s="230" t="str">
        <f t="shared" si="88"/>
        <v/>
      </c>
      <c r="T218" s="228"/>
      <c r="U218" s="59"/>
      <c r="V218" s="224"/>
      <c r="W218" s="221">
        <f t="shared" si="46"/>
        <v>0</v>
      </c>
      <c r="X218" s="48" t="b">
        <f t="shared" si="89"/>
        <v>0</v>
      </c>
      <c r="Y218" s="48" t="str">
        <f t="shared" si="90"/>
        <v>ok</v>
      </c>
      <c r="Z218" s="48">
        <f t="shared" si="34"/>
        <v>0</v>
      </c>
      <c r="AA218" s="48">
        <f t="shared" si="35"/>
        <v>0</v>
      </c>
      <c r="AC218" s="78" t="str" cm="1">
        <f t="array" ref="AC218">IF(H218="nebodované zameranie","ok",IF(AND(OR($D$4="vyberte oblasť",$D$4="")),"ok",IF(AND($D$4&lt;&gt;"",K218=0),"ok",IF(AND($D$4=$Z$15,OR(H218={"a)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zameranie"})),"ok",IF(AND($D$4=$Z$16,OR(H218={"a)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zameranie"})),"ok",IF(AND($D$4=$Z$17,OR(H218={"a)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zameranie"})),"ok",IF(AND($D$4=$Z$18,OR(H218={"a)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zameranie"})),"ok",IF(AND($D$4=$Z$19,H218=""),"ok",IF(AND($D$4=$Z$20,OR(H218={"a)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18" s="48">
        <f t="shared" si="91"/>
        <v>0</v>
      </c>
      <c r="AJ218" s="48">
        <f t="shared" si="92"/>
        <v>0</v>
      </c>
      <c r="AK218" s="214" t="str">
        <f t="shared" si="93"/>
        <v/>
      </c>
      <c r="AL218" s="214">
        <f t="shared" si="94"/>
        <v>0</v>
      </c>
      <c r="AM218" s="229">
        <f t="shared" si="95"/>
        <v>0</v>
      </c>
      <c r="AN218" s="48">
        <f t="shared" si="96"/>
        <v>0</v>
      </c>
      <c r="AO218" s="214">
        <f t="shared" si="97"/>
        <v>0</v>
      </c>
      <c r="AP218" s="60">
        <f t="shared" si="98"/>
        <v>0</v>
      </c>
    </row>
    <row r="219" spans="1:42" ht="39.950000000000003" customHeight="1" x14ac:dyDescent="0.2">
      <c r="A219" s="7">
        <v>196</v>
      </c>
      <c r="B219" s="239"/>
      <c r="C219" s="239"/>
      <c r="D219" s="239"/>
      <c r="E219" s="216"/>
      <c r="F219" s="216"/>
      <c r="G219" s="141"/>
      <c r="H219" s="217"/>
      <c r="I219" s="61"/>
      <c r="J219" s="62"/>
      <c r="K219" s="57">
        <f t="shared" si="27"/>
        <v>0</v>
      </c>
      <c r="L219" s="62"/>
      <c r="M219" s="62"/>
      <c r="N219" s="62"/>
      <c r="O219" s="62"/>
      <c r="P219" s="62"/>
      <c r="Q219" s="57">
        <f t="shared" si="44"/>
        <v>0</v>
      </c>
      <c r="R219" s="58" t="str">
        <f t="shared" si="45"/>
        <v/>
      </c>
      <c r="S219" s="230" t="str">
        <f t="shared" si="88"/>
        <v/>
      </c>
      <c r="T219" s="228"/>
      <c r="U219" s="59"/>
      <c r="V219" s="224"/>
      <c r="W219" s="221">
        <f t="shared" si="46"/>
        <v>0</v>
      </c>
      <c r="X219" s="48" t="b">
        <f t="shared" si="89"/>
        <v>0</v>
      </c>
      <c r="Y219" s="48" t="str">
        <f t="shared" si="90"/>
        <v>ok</v>
      </c>
      <c r="Z219" s="48">
        <f t="shared" si="34"/>
        <v>0</v>
      </c>
      <c r="AA219" s="48">
        <f t="shared" si="35"/>
        <v>0</v>
      </c>
      <c r="AC219" s="78" t="str" cm="1">
        <f t="array" ref="AC219">IF(H219="nebodované zameranie","ok",IF(AND(OR($D$4="vyberte oblasť",$D$4="")),"ok",IF(AND($D$4&lt;&gt;"",K219=0),"ok",IF(AND($D$4=$Z$15,OR(H219={"a)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zameranie"})),"ok",IF(AND($D$4=$Z$16,OR(H219={"a)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zameranie"})),"ok",IF(AND($D$4=$Z$17,OR(H219={"a)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zameranie"})),"ok",IF(AND($D$4=$Z$18,OR(H219={"a)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zameranie"})),"ok",IF(AND($D$4=$Z$19,H219=""),"ok",IF(AND($D$4=$Z$20,OR(H219={"a)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19" s="48">
        <f t="shared" si="91"/>
        <v>0</v>
      </c>
      <c r="AJ219" s="48">
        <f t="shared" si="92"/>
        <v>0</v>
      </c>
      <c r="AK219" s="214" t="str">
        <f t="shared" si="93"/>
        <v/>
      </c>
      <c r="AL219" s="214">
        <f t="shared" si="94"/>
        <v>0</v>
      </c>
      <c r="AM219" s="229">
        <f t="shared" si="95"/>
        <v>0</v>
      </c>
      <c r="AN219" s="48">
        <f t="shared" si="96"/>
        <v>0</v>
      </c>
      <c r="AO219" s="214">
        <f t="shared" si="97"/>
        <v>0</v>
      </c>
      <c r="AP219" s="60">
        <f t="shared" si="98"/>
        <v>0</v>
      </c>
    </row>
    <row r="220" spans="1:42" ht="39.950000000000003" customHeight="1" x14ac:dyDescent="0.2">
      <c r="A220" s="7">
        <v>197</v>
      </c>
      <c r="B220" s="239"/>
      <c r="C220" s="239"/>
      <c r="D220" s="239"/>
      <c r="E220" s="216"/>
      <c r="F220" s="216"/>
      <c r="G220" s="141"/>
      <c r="H220" s="217"/>
      <c r="I220" s="61"/>
      <c r="J220" s="62"/>
      <c r="K220" s="57">
        <f t="shared" si="27"/>
        <v>0</v>
      </c>
      <c r="L220" s="62"/>
      <c r="M220" s="62"/>
      <c r="N220" s="62"/>
      <c r="O220" s="62"/>
      <c r="P220" s="62"/>
      <c r="Q220" s="57">
        <f t="shared" si="44"/>
        <v>0</v>
      </c>
      <c r="R220" s="58" t="str">
        <f t="shared" si="45"/>
        <v/>
      </c>
      <c r="S220" s="230" t="str">
        <f t="shared" si="88"/>
        <v/>
      </c>
      <c r="T220" s="228"/>
      <c r="U220" s="59"/>
      <c r="V220" s="224"/>
      <c r="W220" s="221">
        <f t="shared" si="46"/>
        <v>0</v>
      </c>
      <c r="X220" s="48" t="b">
        <f t="shared" si="89"/>
        <v>0</v>
      </c>
      <c r="Y220" s="48" t="str">
        <f t="shared" si="90"/>
        <v>ok</v>
      </c>
      <c r="Z220" s="48">
        <f t="shared" si="34"/>
        <v>0</v>
      </c>
      <c r="AA220" s="48">
        <f t="shared" si="35"/>
        <v>0</v>
      </c>
      <c r="AC220" s="78" t="str" cm="1">
        <f t="array" ref="AC220">IF(H220="nebodované zameranie","ok",IF(AND(OR($D$4="vyberte oblasť",$D$4="")),"ok",IF(AND($D$4&lt;&gt;"",K220=0),"ok",IF(AND($D$4=$Z$15,OR(H220={"a)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zameranie"})),"ok",IF(AND($D$4=$Z$16,OR(H220={"a)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zameranie"})),"ok",IF(AND($D$4=$Z$17,OR(H220={"a)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zameranie"})),"ok",IF(AND($D$4=$Z$18,OR(H220={"a)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zameranie"})),"ok",IF(AND($D$4=$Z$19,H220=""),"ok",IF(AND($D$4=$Z$20,OR(H220={"a)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20" s="48">
        <f t="shared" si="91"/>
        <v>0</v>
      </c>
      <c r="AJ220" s="48">
        <f t="shared" si="92"/>
        <v>0</v>
      </c>
      <c r="AK220" s="214" t="str">
        <f t="shared" si="93"/>
        <v/>
      </c>
      <c r="AL220" s="214">
        <f t="shared" si="94"/>
        <v>0</v>
      </c>
      <c r="AM220" s="229">
        <f t="shared" si="95"/>
        <v>0</v>
      </c>
      <c r="AN220" s="48">
        <f t="shared" si="96"/>
        <v>0</v>
      </c>
      <c r="AO220" s="214">
        <f t="shared" si="97"/>
        <v>0</v>
      </c>
      <c r="AP220" s="60">
        <f t="shared" si="98"/>
        <v>0</v>
      </c>
    </row>
    <row r="221" spans="1:42" ht="39.950000000000003" customHeight="1" x14ac:dyDescent="0.2">
      <c r="A221" s="7">
        <v>198</v>
      </c>
      <c r="B221" s="239"/>
      <c r="C221" s="239"/>
      <c r="D221" s="239"/>
      <c r="E221" s="216"/>
      <c r="F221" s="216"/>
      <c r="G221" s="141"/>
      <c r="H221" s="217"/>
      <c r="I221" s="61"/>
      <c r="J221" s="62"/>
      <c r="K221" s="57">
        <f t="shared" si="27"/>
        <v>0</v>
      </c>
      <c r="L221" s="62"/>
      <c r="M221" s="62"/>
      <c r="N221" s="62"/>
      <c r="O221" s="62"/>
      <c r="P221" s="62"/>
      <c r="Q221" s="57">
        <f t="shared" si="44"/>
        <v>0</v>
      </c>
      <c r="R221" s="58" t="str">
        <f t="shared" si="45"/>
        <v/>
      </c>
      <c r="S221" s="230" t="str">
        <f t="shared" si="88"/>
        <v/>
      </c>
      <c r="T221" s="228"/>
      <c r="U221" s="59"/>
      <c r="V221" s="224"/>
      <c r="W221" s="221">
        <f t="shared" si="46"/>
        <v>0</v>
      </c>
      <c r="X221" s="48" t="b">
        <f t="shared" si="89"/>
        <v>0</v>
      </c>
      <c r="Y221" s="48" t="str">
        <f t="shared" si="90"/>
        <v>ok</v>
      </c>
      <c r="Z221" s="48">
        <f t="shared" si="34"/>
        <v>0</v>
      </c>
      <c r="AA221" s="48">
        <f t="shared" si="35"/>
        <v>0</v>
      </c>
      <c r="AC221" s="78" t="str" cm="1">
        <f t="array" ref="AC221">IF(H221="nebodované zameranie","ok",IF(AND(OR($D$4="vyberte oblasť",$D$4="")),"ok",IF(AND($D$4&lt;&gt;"",K221=0),"ok",IF(AND($D$4=$Z$15,OR(H221={"a)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zameranie"})),"ok",IF(AND($D$4=$Z$16,OR(H221={"a)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zameranie"})),"ok",IF(AND($D$4=$Z$17,OR(H221={"a)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zameranie"})),"ok",IF(AND($D$4=$Z$18,OR(H221={"a)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zameranie"})),"ok",IF(AND($D$4=$Z$19,H221=""),"ok",IF(AND($D$4=$Z$20,OR(H221={"a)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21" s="48">
        <f t="shared" si="91"/>
        <v>0</v>
      </c>
      <c r="AJ221" s="48">
        <f t="shared" si="92"/>
        <v>0</v>
      </c>
      <c r="AK221" s="214" t="str">
        <f t="shared" si="93"/>
        <v/>
      </c>
      <c r="AL221" s="214">
        <f t="shared" si="94"/>
        <v>0</v>
      </c>
      <c r="AM221" s="229">
        <f t="shared" si="95"/>
        <v>0</v>
      </c>
      <c r="AN221" s="48">
        <f t="shared" si="96"/>
        <v>0</v>
      </c>
      <c r="AO221" s="214">
        <f t="shared" si="97"/>
        <v>0</v>
      </c>
      <c r="AP221" s="60">
        <f t="shared" si="98"/>
        <v>0</v>
      </c>
    </row>
    <row r="222" spans="1:42" ht="39.950000000000003" customHeight="1" x14ac:dyDescent="0.2">
      <c r="A222" s="7">
        <v>199</v>
      </c>
      <c r="B222" s="239"/>
      <c r="C222" s="239"/>
      <c r="D222" s="239"/>
      <c r="E222" s="216"/>
      <c r="F222" s="216"/>
      <c r="G222" s="141"/>
      <c r="H222" s="217"/>
      <c r="I222" s="61"/>
      <c r="J222" s="62"/>
      <c r="K222" s="57">
        <f t="shared" si="27"/>
        <v>0</v>
      </c>
      <c r="L222" s="62"/>
      <c r="M222" s="62"/>
      <c r="N222" s="62"/>
      <c r="O222" s="62"/>
      <c r="P222" s="62"/>
      <c r="Q222" s="57">
        <f t="shared" si="44"/>
        <v>0</v>
      </c>
      <c r="R222" s="58" t="str">
        <f t="shared" si="45"/>
        <v/>
      </c>
      <c r="S222" s="230" t="str">
        <f t="shared" si="88"/>
        <v/>
      </c>
      <c r="T222" s="228"/>
      <c r="U222" s="59"/>
      <c r="V222" s="224"/>
      <c r="W222" s="221">
        <f t="shared" si="46"/>
        <v>0</v>
      </c>
      <c r="X222" s="48" t="b">
        <f t="shared" si="89"/>
        <v>0</v>
      </c>
      <c r="Y222" s="48" t="str">
        <f t="shared" si="90"/>
        <v>ok</v>
      </c>
      <c r="Z222" s="48">
        <f t="shared" si="34"/>
        <v>0</v>
      </c>
      <c r="AA222" s="48">
        <f t="shared" si="35"/>
        <v>0</v>
      </c>
      <c r="AC222" s="78" t="str" cm="1">
        <f t="array" ref="AC222">IF(H222="nebodované zameranie","ok",IF(AND(OR($D$4="vyberte oblasť",$D$4="")),"ok",IF(AND($D$4&lt;&gt;"",K222=0),"ok",IF(AND($D$4=$Z$15,OR(H222={"a)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zameranie"})),"ok",IF(AND($D$4=$Z$16,OR(H222={"a)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zameranie"})),"ok",IF(AND($D$4=$Z$17,OR(H222={"a)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zameranie"})),"ok",IF(AND($D$4=$Z$18,OR(H222={"a)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zameranie"})),"ok",IF(AND($D$4=$Z$19,H222=""),"ok",IF(AND($D$4=$Z$20,OR(H222={"a)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22" s="48">
        <f t="shared" si="91"/>
        <v>0</v>
      </c>
      <c r="AJ222" s="48">
        <f t="shared" si="92"/>
        <v>0</v>
      </c>
      <c r="AK222" s="214" t="str">
        <f t="shared" si="93"/>
        <v/>
      </c>
      <c r="AL222" s="214">
        <f t="shared" si="94"/>
        <v>0</v>
      </c>
      <c r="AM222" s="229">
        <f t="shared" si="95"/>
        <v>0</v>
      </c>
      <c r="AN222" s="48">
        <f t="shared" si="96"/>
        <v>0</v>
      </c>
      <c r="AO222" s="214">
        <f t="shared" si="97"/>
        <v>0</v>
      </c>
      <c r="AP222" s="60">
        <f t="shared" si="98"/>
        <v>0</v>
      </c>
    </row>
    <row r="223" spans="1:42" ht="39.950000000000003" customHeight="1" x14ac:dyDescent="0.2">
      <c r="A223" s="7">
        <v>200</v>
      </c>
      <c r="B223" s="239"/>
      <c r="C223" s="239"/>
      <c r="D223" s="239"/>
      <c r="E223" s="216"/>
      <c r="F223" s="216"/>
      <c r="G223" s="141"/>
      <c r="H223" s="217"/>
      <c r="I223" s="61"/>
      <c r="J223" s="62"/>
      <c r="K223" s="57">
        <f t="shared" si="27"/>
        <v>0</v>
      </c>
      <c r="L223" s="62"/>
      <c r="M223" s="62"/>
      <c r="N223" s="62"/>
      <c r="O223" s="62"/>
      <c r="P223" s="62"/>
      <c r="Q223" s="57">
        <f t="shared" si="44"/>
        <v>0</v>
      </c>
      <c r="R223" s="58" t="str">
        <f t="shared" si="45"/>
        <v/>
      </c>
      <c r="S223" s="230" t="str">
        <f t="shared" si="88"/>
        <v/>
      </c>
      <c r="T223" s="228"/>
      <c r="U223" s="59"/>
      <c r="V223" s="224"/>
      <c r="W223" s="221">
        <f t="shared" si="46"/>
        <v>0</v>
      </c>
      <c r="X223" s="48" t="b">
        <f t="shared" si="89"/>
        <v>0</v>
      </c>
      <c r="Y223" s="48" t="str">
        <f t="shared" si="90"/>
        <v>ok</v>
      </c>
      <c r="Z223" s="48">
        <f t="shared" si="34"/>
        <v>0</v>
      </c>
      <c r="AA223" s="48">
        <f t="shared" si="35"/>
        <v>0</v>
      </c>
      <c r="AC223" s="78" t="str" cm="1">
        <f t="array" ref="AC223">IF(H223="nebodované zameranie","ok",IF(AND(OR($D$4="vyberte oblasť",$D$4="")),"ok",IF(AND($D$4&lt;&gt;"",K223=0),"ok",IF(AND($D$4=$Z$15,OR(H223={"a)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zameranie"})),"ok",IF(AND($D$4=$Z$16,OR(H223={"a)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zameranie"})),"ok",IF(AND($D$4=$Z$17,OR(H223={"a)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zameranie"})),"ok",IF(AND($D$4=$Z$18,OR(H223={"a)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zameranie"})),"ok",IF(AND($D$4=$Z$19,H223=""),"ok",IF(AND($D$4=$Z$20,OR(H223={"a)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23" s="48">
        <f t="shared" si="91"/>
        <v>0</v>
      </c>
      <c r="AJ223" s="48">
        <f t="shared" si="92"/>
        <v>0</v>
      </c>
      <c r="AK223" s="214" t="str">
        <f t="shared" si="93"/>
        <v/>
      </c>
      <c r="AL223" s="214">
        <f t="shared" si="94"/>
        <v>0</v>
      </c>
      <c r="AM223" s="229">
        <f t="shared" si="95"/>
        <v>0</v>
      </c>
      <c r="AN223" s="48">
        <f t="shared" si="96"/>
        <v>0</v>
      </c>
      <c r="AO223" s="214">
        <f t="shared" si="97"/>
        <v>0</v>
      </c>
      <c r="AP223" s="60">
        <f t="shared" si="98"/>
        <v>0</v>
      </c>
    </row>
    <row r="224" spans="1:42" ht="39.950000000000003" customHeight="1" x14ac:dyDescent="0.2">
      <c r="A224" s="7">
        <v>201</v>
      </c>
      <c r="B224" s="239"/>
      <c r="C224" s="239"/>
      <c r="D224" s="239"/>
      <c r="E224" s="216"/>
      <c r="F224" s="216"/>
      <c r="G224" s="141"/>
      <c r="H224" s="217"/>
      <c r="I224" s="61"/>
      <c r="J224" s="62"/>
      <c r="K224" s="57">
        <f t="shared" si="27"/>
        <v>0</v>
      </c>
      <c r="L224" s="62"/>
      <c r="M224" s="62"/>
      <c r="N224" s="62"/>
      <c r="O224" s="62"/>
      <c r="P224" s="62"/>
      <c r="Q224" s="57">
        <f t="shared" si="44"/>
        <v>0</v>
      </c>
      <c r="R224" s="58" t="str">
        <f t="shared" si="45"/>
        <v/>
      </c>
      <c r="S224" s="230" t="str">
        <f t="shared" si="88"/>
        <v/>
      </c>
      <c r="T224" s="228"/>
      <c r="U224" s="59"/>
      <c r="V224" s="224"/>
      <c r="W224" s="221">
        <f t="shared" si="46"/>
        <v>0</v>
      </c>
      <c r="X224" s="48" t="b">
        <f t="shared" si="89"/>
        <v>0</v>
      </c>
      <c r="Y224" s="48" t="str">
        <f t="shared" si="90"/>
        <v>ok</v>
      </c>
      <c r="Z224" s="48">
        <f t="shared" si="34"/>
        <v>0</v>
      </c>
      <c r="AA224" s="48">
        <f t="shared" si="35"/>
        <v>0</v>
      </c>
      <c r="AC224" s="78" t="str" cm="1">
        <f t="array" ref="AC224">IF(H224="nebodované zameranie","ok",IF(AND(OR($D$4="vyberte oblasť",$D$4="")),"ok",IF(AND($D$4&lt;&gt;"",K224=0),"ok",IF(AND($D$4=$Z$15,OR(H224={"a)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zameranie"})),"ok",IF(AND($D$4=$Z$16,OR(H224={"a)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zameranie"})),"ok",IF(AND($D$4=$Z$17,OR(H224={"a)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zameranie"})),"ok",IF(AND($D$4=$Z$18,OR(H224={"a)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zameranie"})),"ok",IF(AND($D$4=$Z$19,H224=""),"ok",IF(AND($D$4=$Z$20,OR(H224={"a)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24" s="48">
        <f t="shared" si="91"/>
        <v>0</v>
      </c>
      <c r="AJ224" s="48">
        <f t="shared" si="92"/>
        <v>0</v>
      </c>
      <c r="AK224" s="214" t="str">
        <f t="shared" si="93"/>
        <v/>
      </c>
      <c r="AL224" s="214">
        <f t="shared" si="94"/>
        <v>0</v>
      </c>
      <c r="AM224" s="229">
        <f t="shared" si="95"/>
        <v>0</v>
      </c>
      <c r="AN224" s="48">
        <f t="shared" si="96"/>
        <v>0</v>
      </c>
      <c r="AO224" s="214">
        <f t="shared" si="97"/>
        <v>0</v>
      </c>
      <c r="AP224" s="60">
        <f t="shared" si="98"/>
        <v>0</v>
      </c>
    </row>
    <row r="225" spans="1:42" ht="39.950000000000003" customHeight="1" x14ac:dyDescent="0.2">
      <c r="A225" s="7">
        <v>202</v>
      </c>
      <c r="B225" s="239"/>
      <c r="C225" s="239"/>
      <c r="D225" s="239"/>
      <c r="E225" s="216"/>
      <c r="F225" s="216"/>
      <c r="G225" s="141"/>
      <c r="H225" s="217"/>
      <c r="I225" s="61"/>
      <c r="J225" s="62"/>
      <c r="K225" s="57">
        <f t="shared" si="27"/>
        <v>0</v>
      </c>
      <c r="L225" s="62"/>
      <c r="M225" s="62"/>
      <c r="N225" s="62"/>
      <c r="O225" s="62"/>
      <c r="P225" s="62"/>
      <c r="Q225" s="57">
        <f t="shared" si="44"/>
        <v>0</v>
      </c>
      <c r="R225" s="58" t="str">
        <f t="shared" si="45"/>
        <v/>
      </c>
      <c r="S225" s="230" t="str">
        <f t="shared" si="88"/>
        <v/>
      </c>
      <c r="T225" s="228"/>
      <c r="U225" s="59"/>
      <c r="V225" s="224"/>
      <c r="W225" s="221">
        <f t="shared" si="46"/>
        <v>0</v>
      </c>
      <c r="X225" s="48" t="b">
        <f t="shared" si="89"/>
        <v>0</v>
      </c>
      <c r="Y225" s="48" t="str">
        <f t="shared" si="90"/>
        <v>ok</v>
      </c>
      <c r="Z225" s="48">
        <f t="shared" si="34"/>
        <v>0</v>
      </c>
      <c r="AA225" s="48">
        <f t="shared" si="35"/>
        <v>0</v>
      </c>
      <c r="AC225" s="78" t="str" cm="1">
        <f t="array" ref="AC225">IF(H225="nebodované zameranie","ok",IF(AND(OR($D$4="vyberte oblasť",$D$4="")),"ok",IF(AND($D$4&lt;&gt;"",K225=0),"ok",IF(AND($D$4=$Z$15,OR(H225={"a)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zameranie"})),"ok",IF(AND($D$4=$Z$16,OR(H225={"a)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zameranie"})),"ok",IF(AND($D$4=$Z$17,OR(H225={"a)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zameranie"})),"ok",IF(AND($D$4=$Z$18,OR(H225={"a)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zameranie"})),"ok",IF(AND($D$4=$Z$19,H225=""),"ok",IF(AND($D$4=$Z$20,OR(H225={"a)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25" s="48">
        <f t="shared" si="91"/>
        <v>0</v>
      </c>
      <c r="AJ225" s="48">
        <f t="shared" si="92"/>
        <v>0</v>
      </c>
      <c r="AK225" s="214" t="str">
        <f t="shared" si="93"/>
        <v/>
      </c>
      <c r="AL225" s="214">
        <f t="shared" si="94"/>
        <v>0</v>
      </c>
      <c r="AM225" s="229">
        <f t="shared" si="95"/>
        <v>0</v>
      </c>
      <c r="AN225" s="48">
        <f t="shared" si="96"/>
        <v>0</v>
      </c>
      <c r="AO225" s="214">
        <f t="shared" si="97"/>
        <v>0</v>
      </c>
      <c r="AP225" s="60">
        <f t="shared" si="98"/>
        <v>0</v>
      </c>
    </row>
    <row r="226" spans="1:42" ht="39.950000000000003" customHeight="1" thickBot="1" x14ac:dyDescent="0.25">
      <c r="A226" s="215">
        <v>203</v>
      </c>
      <c r="B226" s="271"/>
      <c r="C226" s="271"/>
      <c r="D226" s="271"/>
      <c r="E226" s="225"/>
      <c r="F226" s="225"/>
      <c r="G226" s="225"/>
      <c r="H226" s="226"/>
      <c r="I226" s="63"/>
      <c r="J226" s="64"/>
      <c r="K226" s="65">
        <f t="shared" si="27"/>
        <v>0</v>
      </c>
      <c r="L226" s="64"/>
      <c r="M226" s="64"/>
      <c r="N226" s="64"/>
      <c r="O226" s="64"/>
      <c r="P226" s="64"/>
      <c r="Q226" s="65">
        <f t="shared" si="44"/>
        <v>0</v>
      </c>
      <c r="R226" s="66" t="str">
        <f t="shared" si="45"/>
        <v/>
      </c>
      <c r="S226" s="230" t="str">
        <f t="shared" si="88"/>
        <v/>
      </c>
      <c r="T226" s="233"/>
      <c r="U226" s="67"/>
      <c r="V226" s="227"/>
      <c r="W226" s="222">
        <f t="shared" si="46"/>
        <v>0</v>
      </c>
      <c r="X226" s="48" t="b">
        <f t="shared" si="89"/>
        <v>0</v>
      </c>
      <c r="Y226" s="48" t="str">
        <f t="shared" si="90"/>
        <v>ok</v>
      </c>
      <c r="Z226" s="48">
        <f t="shared" si="34"/>
        <v>0</v>
      </c>
      <c r="AA226" s="48">
        <f t="shared" si="35"/>
        <v>0</v>
      </c>
      <c r="AC226" s="78" t="str" cm="1">
        <f t="array" ref="AC226">IF(H226="nebodované zameranie","ok",IF(AND(OR($D$4="vyberte oblasť",$D$4="")),"ok",IF(AND($D$4&lt;&gt;"",K226=0),"ok",IF(AND($D$4=$Z$15,OR(H226={"a) technológie/ stavebné investície priamo súvisiace so skleníkmi/ fóliovníkmi pri ktorých nedôjde k záberu poľnohospodárskej pôdy (vrátane vertikálneho poľnohospodárstva)";"b) novovybudovanie skleníka/fóliovníka na poľnohospodárskej pôde (vrátane vertikálneho poľnohospodárstva)";"c) technológie na udržiavanie pôdy v kultúrnom a bezburinovom stave a na mechanické ošetrovanie porastov v ŠRV";"d) protimrazovú ochranu";"e) kvapkovú závlahu alebo mikrozávlahu – napojenie na existujúcu infraštruktúru/existujúci zdroj";"f) kvapkovú závlahu alebo mikrozávlahu";"g) Iné závlahové detaily napojené na existujúcu infraštruktúru alebo investície do existujúcej infraštruktúry";"h) pozberovú úpravu a/alebo odbyt";"i) výsadba nových sadov a/alebo vinohradov";"j) Autonómne roboty, stroje a technika využiteľná výhradne pre kategórie: ZELENINA, OVOCIE, BYLINY A KORENINOVÉ RASTLINY/LIEČIVÉ RASTLINY, alebo plodín: Zemiaky konzumné ...";"k) technológie precíznej aplikácie prípravkov na ochranu rastlín";"l) iné investície, ktoré nezaberajú poľnohospodársku pôdu";"nebodované zameranie"})),"ok",IF(AND($D$4=$Z$16,OR(H226={"a) technológie/ stavebné investície priamo súvisiace so skleníkmi/ fóliovníkmi (vrátane vertikálneho poľnohospodárstva)";"b) technológie na udržiavanie pôdy v kultúrnom a bezburinovom stave a na mechanické ošetrovanie porastov v ŠRV";"c) protimrazovú ochranu";"d) kvapkovú závlahu alebo mikrozávlahu napojenie na existujúcu infraštruktúru/existujúci zdroj";"e) kvapkovú závlahu alebo mikrozávlahu";"f) pozberovú úpravu a/alebo odbyt";"g) výsadba nových sadov a/alebo vinohradov";"h) autonómne roboty, stroje a technika využiteľná výhradne pre kategórie: ZELENINA, OVOCIE, BYLINY A KORENINOVÉ RASTLINY/LIEČIVÉ RASTLINY, alebo plodín: Zemiaky konzumné ...";"i) technológie precíznej aplikácie prípravkov na ochranu rastlín";"j) iné investície, ktoré nezaberajú poľnohospodársku pôdu";"nebodované zameranie"})),"ok",IF(AND($D$4=$Z$17,OR(H226={"a) technológie znižovania emisií skleníkových plynov v chovoch zvierat";"b)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ŽV";"nebodované zameranie"})),"ok",IF(AND($D$4=$Z$18,OR(H226={"a) technológie znižovania emisií skleníkových plynov v chovoch zvierat ";"b) zvýšenie biologickej ochrany v chovoch ošípaných 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 ";"g) iné investície ktoré nezaberajú  poľnohospodársku plochu";"h) rekonštrukciu nevyužívanej hospodárskej stavby  na budovu využívanú v ŽV alebo zbúranie takejto stavby a vybudovanie novej na jej mieste pre využitie v ŽV";"i) skladovanie a/alebo odbyt časti svojej produkcie ŽV";"nebodované zameranie"})),"ok",IF(AND($D$4=$Z$19,H226=""),"ok",IF(AND($D$4=$Z$20,OR(H226={"a) autonómne roboty pre ŠRV a ŽV;";"b) robotika v chove hospodárskych zvierat ";"c) inteligentné senzory pre poľnohospodárstvo ";"d) nanosenzory na snímanie stresu rastlín";"e) vertikálne poľnohospodárstvo ";"f) technológia RFID (Rádio frekvenčná technológia) ";"g) technológie pre sledovanie pohybu a zdravotného stavu zvierat";"h) digitálne balíčky určené pre stroje a využívané na presné poľnohospodárstvo alebo v chove";"i) drony"})),"ok","chyba")))))))))</f>
        <v>ok</v>
      </c>
      <c r="AD226" s="48">
        <f t="shared" si="91"/>
        <v>0</v>
      </c>
      <c r="AJ226" s="48">
        <f t="shared" si="92"/>
        <v>0</v>
      </c>
      <c r="AK226" s="214" t="str">
        <f t="shared" si="93"/>
        <v/>
      </c>
      <c r="AL226" s="214">
        <f t="shared" si="94"/>
        <v>0</v>
      </c>
      <c r="AM226" s="229">
        <f t="shared" si="95"/>
        <v>0</v>
      </c>
      <c r="AN226" s="48">
        <f t="shared" si="96"/>
        <v>0</v>
      </c>
      <c r="AO226" s="214">
        <f t="shared" si="97"/>
        <v>0</v>
      </c>
      <c r="AP226" s="60">
        <f t="shared" si="98"/>
        <v>0</v>
      </c>
    </row>
  </sheetData>
  <mergeCells count="229">
    <mergeCell ref="B115:D115"/>
    <mergeCell ref="B221:D221"/>
    <mergeCell ref="B220:D220"/>
    <mergeCell ref="B219:D219"/>
    <mergeCell ref="B218:D218"/>
    <mergeCell ref="B217:D217"/>
    <mergeCell ref="B216:D216"/>
    <mergeCell ref="B123:D123"/>
    <mergeCell ref="B122:D122"/>
    <mergeCell ref="B182:D182"/>
    <mergeCell ref="B183:D183"/>
    <mergeCell ref="B215:D215"/>
    <mergeCell ref="B154:D154"/>
    <mergeCell ref="B155:D155"/>
    <mergeCell ref="B156:D156"/>
    <mergeCell ref="B157:D157"/>
    <mergeCell ref="B158:D158"/>
    <mergeCell ref="B159:D159"/>
    <mergeCell ref="B143:D143"/>
    <mergeCell ref="B144:D144"/>
    <mergeCell ref="B145:D145"/>
    <mergeCell ref="B146:D146"/>
    <mergeCell ref="B119:D119"/>
    <mergeCell ref="B150:D150"/>
    <mergeCell ref="B151:D151"/>
    <mergeCell ref="B140:D140"/>
    <mergeCell ref="B141:D141"/>
    <mergeCell ref="B142:D142"/>
    <mergeCell ref="B190:D190"/>
    <mergeCell ref="B191:D191"/>
    <mergeCell ref="B192:D192"/>
    <mergeCell ref="B193:D193"/>
    <mergeCell ref="B194:D194"/>
    <mergeCell ref="B176:D176"/>
    <mergeCell ref="B177:D177"/>
    <mergeCell ref="B147:D147"/>
    <mergeCell ref="B148:D148"/>
    <mergeCell ref="B149:D149"/>
    <mergeCell ref="B226:D226"/>
    <mergeCell ref="B225:D225"/>
    <mergeCell ref="B224:D224"/>
    <mergeCell ref="B118:D118"/>
    <mergeCell ref="B117:D117"/>
    <mergeCell ref="B195:D195"/>
    <mergeCell ref="B196:D196"/>
    <mergeCell ref="B197:D197"/>
    <mergeCell ref="B163:D163"/>
    <mergeCell ref="B198:D198"/>
    <mergeCell ref="B121:D121"/>
    <mergeCell ref="B208:D208"/>
    <mergeCell ref="B209:D209"/>
    <mergeCell ref="B210:D210"/>
    <mergeCell ref="B205:D205"/>
    <mergeCell ref="B184:D184"/>
    <mergeCell ref="B185:D185"/>
    <mergeCell ref="B186:D186"/>
    <mergeCell ref="B187:D187"/>
    <mergeCell ref="B188:D188"/>
    <mergeCell ref="B206:D206"/>
    <mergeCell ref="B207:D207"/>
    <mergeCell ref="B120:D120"/>
    <mergeCell ref="B189:D189"/>
    <mergeCell ref="B116:D116"/>
    <mergeCell ref="B223:D223"/>
    <mergeCell ref="B222:D222"/>
    <mergeCell ref="B164:D164"/>
    <mergeCell ref="B165:D165"/>
    <mergeCell ref="B166:D166"/>
    <mergeCell ref="B167:D167"/>
    <mergeCell ref="B168:D168"/>
    <mergeCell ref="B169:D169"/>
    <mergeCell ref="B212:D212"/>
    <mergeCell ref="B213:D213"/>
    <mergeCell ref="B214:D214"/>
    <mergeCell ref="B178:D178"/>
    <mergeCell ref="B179:D179"/>
    <mergeCell ref="B180:D180"/>
    <mergeCell ref="B181:D181"/>
    <mergeCell ref="B211:D211"/>
    <mergeCell ref="B171:D171"/>
    <mergeCell ref="B172:D172"/>
    <mergeCell ref="B152:D152"/>
    <mergeCell ref="B138:D138"/>
    <mergeCell ref="B139:D139"/>
    <mergeCell ref="B199:D199"/>
    <mergeCell ref="B200:D200"/>
    <mergeCell ref="B103:D103"/>
    <mergeCell ref="B102:D102"/>
    <mergeCell ref="B101:D101"/>
    <mergeCell ref="B100:D100"/>
    <mergeCell ref="B99:D99"/>
    <mergeCell ref="B98:D98"/>
    <mergeCell ref="B173:D173"/>
    <mergeCell ref="B174:D174"/>
    <mergeCell ref="B175:D175"/>
    <mergeCell ref="B107:D107"/>
    <mergeCell ref="B106:D106"/>
    <mergeCell ref="B105:D105"/>
    <mergeCell ref="B104:D104"/>
    <mergeCell ref="B114:D114"/>
    <mergeCell ref="B113:D113"/>
    <mergeCell ref="B112:D112"/>
    <mergeCell ref="B111:D111"/>
    <mergeCell ref="B110:D110"/>
    <mergeCell ref="B109:D109"/>
    <mergeCell ref="B108:D108"/>
    <mergeCell ref="B133:D133"/>
    <mergeCell ref="B160:D160"/>
    <mergeCell ref="B161:D161"/>
    <mergeCell ref="B162:D162"/>
    <mergeCell ref="B93:D93"/>
    <mergeCell ref="B92:D92"/>
    <mergeCell ref="B91:D91"/>
    <mergeCell ref="B90:D90"/>
    <mergeCell ref="B89:D89"/>
    <mergeCell ref="B88:D88"/>
    <mergeCell ref="B87:D87"/>
    <mergeCell ref="B86:D86"/>
    <mergeCell ref="B97:D97"/>
    <mergeCell ref="B96:D96"/>
    <mergeCell ref="B95:D95"/>
    <mergeCell ref="B94:D94"/>
    <mergeCell ref="B80:D80"/>
    <mergeCell ref="B79:D79"/>
    <mergeCell ref="B78:D78"/>
    <mergeCell ref="B77:D77"/>
    <mergeCell ref="B76:D76"/>
    <mergeCell ref="B75:D75"/>
    <mergeCell ref="B74:D74"/>
    <mergeCell ref="B85:D85"/>
    <mergeCell ref="B84:D84"/>
    <mergeCell ref="B83:D83"/>
    <mergeCell ref="B82:D82"/>
    <mergeCell ref="B81:D81"/>
    <mergeCell ref="B66:D66"/>
    <mergeCell ref="B65:D65"/>
    <mergeCell ref="B64:D64"/>
    <mergeCell ref="B63:D63"/>
    <mergeCell ref="B62:D62"/>
    <mergeCell ref="B73:D73"/>
    <mergeCell ref="B72:D72"/>
    <mergeCell ref="B71:D71"/>
    <mergeCell ref="B70:D70"/>
    <mergeCell ref="B42:D42"/>
    <mergeCell ref="B41:D41"/>
    <mergeCell ref="B40:D40"/>
    <mergeCell ref="B39:D39"/>
    <mergeCell ref="B38:D38"/>
    <mergeCell ref="H22:H23"/>
    <mergeCell ref="E22:E23"/>
    <mergeCell ref="A14:D15"/>
    <mergeCell ref="V5:W5"/>
    <mergeCell ref="V6:W6"/>
    <mergeCell ref="V11:W11"/>
    <mergeCell ref="M5:N5"/>
    <mergeCell ref="M6:N6"/>
    <mergeCell ref="M11:N11"/>
    <mergeCell ref="D5:K5"/>
    <mergeCell ref="D6:K6"/>
    <mergeCell ref="E12:K12"/>
    <mergeCell ref="B36:D36"/>
    <mergeCell ref="R16:S16"/>
    <mergeCell ref="R17:S17"/>
    <mergeCell ref="R18:S18"/>
    <mergeCell ref="Q5:S5"/>
    <mergeCell ref="Q6:T6"/>
    <mergeCell ref="Q7:V7"/>
    <mergeCell ref="F22:F23"/>
    <mergeCell ref="G22:G23"/>
    <mergeCell ref="E11:K11"/>
    <mergeCell ref="D4:H4"/>
    <mergeCell ref="I4:J4"/>
    <mergeCell ref="Q4:V4"/>
    <mergeCell ref="B35:D35"/>
    <mergeCell ref="B34:D34"/>
    <mergeCell ref="B37:D37"/>
    <mergeCell ref="B26:D26"/>
    <mergeCell ref="B25:D25"/>
    <mergeCell ref="B33:D33"/>
    <mergeCell ref="B32:D32"/>
    <mergeCell ref="B31:D31"/>
    <mergeCell ref="B30:D30"/>
    <mergeCell ref="B29:D29"/>
    <mergeCell ref="B28:D28"/>
    <mergeCell ref="B27:D27"/>
    <mergeCell ref="L4:P4"/>
    <mergeCell ref="D7:K7"/>
    <mergeCell ref="B24:D24"/>
    <mergeCell ref="B48:D48"/>
    <mergeCell ref="B47:D47"/>
    <mergeCell ref="B46:D46"/>
    <mergeCell ref="B45:D45"/>
    <mergeCell ref="B44:D44"/>
    <mergeCell ref="B43:D43"/>
    <mergeCell ref="B49:D49"/>
    <mergeCell ref="B59:D59"/>
    <mergeCell ref="B58:D58"/>
    <mergeCell ref="B57:D57"/>
    <mergeCell ref="B56:D56"/>
    <mergeCell ref="B55:D55"/>
    <mergeCell ref="B54:D54"/>
    <mergeCell ref="B53:D53"/>
    <mergeCell ref="B52:D52"/>
    <mergeCell ref="B51:D51"/>
    <mergeCell ref="B50:D50"/>
    <mergeCell ref="B61:D61"/>
    <mergeCell ref="B60:D60"/>
    <mergeCell ref="B69:D69"/>
    <mergeCell ref="B68:D68"/>
    <mergeCell ref="B67:D67"/>
    <mergeCell ref="B201:D201"/>
    <mergeCell ref="B202:D202"/>
    <mergeCell ref="B203:D203"/>
    <mergeCell ref="B204:D204"/>
    <mergeCell ref="B170:D170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53:D153"/>
    <mergeCell ref="B134:D134"/>
    <mergeCell ref="B135:D135"/>
    <mergeCell ref="B136:D136"/>
    <mergeCell ref="B137:D137"/>
  </mergeCells>
  <conditionalFormatting sqref="R24:R226">
    <cfRule type="cellIs" dxfId="91" priority="89" operator="equal">
      <formula>"zlý súčet"</formula>
    </cfRule>
  </conditionalFormatting>
  <conditionalFormatting sqref="U24:U123 U216:U226">
    <cfRule type="cellIs" dxfId="90" priority="86" operator="equal">
      <formula>"zlý súčet"</formula>
    </cfRule>
  </conditionalFormatting>
  <conditionalFormatting sqref="L15">
    <cfRule type="cellIs" dxfId="89" priority="84" operator="equal">
      <formula>""</formula>
    </cfRule>
    <cfRule type="cellIs" dxfId="88" priority="85" operator="equal">
      <formula>"vyberte rok"</formula>
    </cfRule>
  </conditionalFormatting>
  <conditionalFormatting sqref="B24:D24 B212:D226 D61:D123 B25:C123 D25:D32 D37:D45 D50">
    <cfRule type="expression" dxfId="87" priority="83">
      <formula>Z24=1</formula>
    </cfRule>
  </conditionalFormatting>
  <conditionalFormatting sqref="E12:H12">
    <cfRule type="cellIs" dxfId="86" priority="80" operator="equal">
      <formula>"v červenooznačených riadkoch sú nekorektne zadané údaje"</formula>
    </cfRule>
  </conditionalFormatting>
  <conditionalFormatting sqref="E11:H11">
    <cfRule type="cellIs" dxfId="85" priority="79" operator="equal">
      <formula>"nekorektne zadané údaje"</formula>
    </cfRule>
  </conditionalFormatting>
  <conditionalFormatting sqref="M23">
    <cfRule type="expression" dxfId="84" priority="78">
      <formula>$M$1="chyba"</formula>
    </cfRule>
  </conditionalFormatting>
  <conditionalFormatting sqref="N23">
    <cfRule type="expression" dxfId="83" priority="77">
      <formula>$N$1="chyba"</formula>
    </cfRule>
  </conditionalFormatting>
  <conditionalFormatting sqref="O23">
    <cfRule type="expression" dxfId="82" priority="76">
      <formula>$O$1="chyba"</formula>
    </cfRule>
  </conditionalFormatting>
  <conditionalFormatting sqref="P23">
    <cfRule type="expression" dxfId="81" priority="75">
      <formula>$P$1="chyba"</formula>
    </cfRule>
  </conditionalFormatting>
  <conditionalFormatting sqref="E11:K11">
    <cfRule type="cellIs" dxfId="80" priority="74" operator="equal">
      <formula>"v červenooznačených stĺpcoch sú nekorekne zadané údaje"</formula>
    </cfRule>
  </conditionalFormatting>
  <conditionalFormatting sqref="U164:U169 U212:U215">
    <cfRule type="cellIs" dxfId="79" priority="63" operator="equal">
      <formula>"zlý súčet"</formula>
    </cfRule>
  </conditionalFormatting>
  <conditionalFormatting sqref="B164:D169">
    <cfRule type="expression" dxfId="78" priority="62">
      <formula>Z164=1</formula>
    </cfRule>
  </conditionalFormatting>
  <conditionalFormatting sqref="U154:U163">
    <cfRule type="cellIs" dxfId="77" priority="60" operator="equal">
      <formula>"zlý súčet"</formula>
    </cfRule>
  </conditionalFormatting>
  <conditionalFormatting sqref="B154:D163">
    <cfRule type="expression" dxfId="76" priority="59">
      <formula>Z154=1</formula>
    </cfRule>
  </conditionalFormatting>
  <conditionalFormatting sqref="U144:U153">
    <cfRule type="cellIs" dxfId="75" priority="57" operator="equal">
      <formula>"zlý súčet"</formula>
    </cfRule>
  </conditionalFormatting>
  <conditionalFormatting sqref="B144:D153">
    <cfRule type="expression" dxfId="74" priority="56">
      <formula>Z144=1</formula>
    </cfRule>
  </conditionalFormatting>
  <conditionalFormatting sqref="U134:U143">
    <cfRule type="cellIs" dxfId="73" priority="54" operator="equal">
      <formula>"zlý súčet"</formula>
    </cfRule>
  </conditionalFormatting>
  <conditionalFormatting sqref="B134:D143">
    <cfRule type="expression" dxfId="72" priority="53">
      <formula>Z134=1</formula>
    </cfRule>
  </conditionalFormatting>
  <conditionalFormatting sqref="U124:U133">
    <cfRule type="cellIs" dxfId="71" priority="51" operator="equal">
      <formula>"zlý súčet"</formula>
    </cfRule>
  </conditionalFormatting>
  <conditionalFormatting sqref="B124:D133">
    <cfRule type="expression" dxfId="70" priority="50">
      <formula>Z124=1</formula>
    </cfRule>
  </conditionalFormatting>
  <conditionalFormatting sqref="U198:U201">
    <cfRule type="cellIs" dxfId="69" priority="45" operator="equal">
      <formula>"zlý súčet"</formula>
    </cfRule>
  </conditionalFormatting>
  <conditionalFormatting sqref="B198:D201">
    <cfRule type="expression" dxfId="68" priority="44">
      <formula>Z198=1</formula>
    </cfRule>
  </conditionalFormatting>
  <conditionalFormatting sqref="U184:U187">
    <cfRule type="cellIs" dxfId="67" priority="39" operator="equal">
      <formula>"zlý súčet"</formula>
    </cfRule>
  </conditionalFormatting>
  <conditionalFormatting sqref="B184:D187">
    <cfRule type="expression" dxfId="66" priority="38">
      <formula>Z184=1</formula>
    </cfRule>
  </conditionalFormatting>
  <conditionalFormatting sqref="U202:U211">
    <cfRule type="cellIs" dxfId="65" priority="48" operator="equal">
      <formula>"zlý súčet"</formula>
    </cfRule>
  </conditionalFormatting>
  <conditionalFormatting sqref="B202:D211">
    <cfRule type="expression" dxfId="64" priority="47">
      <formula>Z202=1</formula>
    </cfRule>
  </conditionalFormatting>
  <conditionalFormatting sqref="U188:U197">
    <cfRule type="cellIs" dxfId="63" priority="42" operator="equal">
      <formula>"zlý súčet"</formula>
    </cfRule>
  </conditionalFormatting>
  <conditionalFormatting sqref="B188:D197">
    <cfRule type="expression" dxfId="62" priority="41">
      <formula>Z188=1</formula>
    </cfRule>
  </conditionalFormatting>
  <conditionalFormatting sqref="U170:U173">
    <cfRule type="cellIs" dxfId="61" priority="33" operator="equal">
      <formula>"zlý súčet"</formula>
    </cfRule>
  </conditionalFormatting>
  <conditionalFormatting sqref="B170:D173">
    <cfRule type="expression" dxfId="60" priority="32">
      <formula>Z170=1</formula>
    </cfRule>
  </conditionalFormatting>
  <conditionalFormatting sqref="U174:U183">
    <cfRule type="cellIs" dxfId="59" priority="36" operator="equal">
      <formula>"zlý súčet"</formula>
    </cfRule>
  </conditionalFormatting>
  <conditionalFormatting sqref="B174:D183">
    <cfRule type="expression" dxfId="58" priority="35">
      <formula>Z174=1</formula>
    </cfRule>
  </conditionalFormatting>
  <conditionalFormatting sqref="H24">
    <cfRule type="expression" dxfId="57" priority="28">
      <formula>AD24=1</formula>
    </cfRule>
  </conditionalFormatting>
  <conditionalFormatting sqref="H25:H226">
    <cfRule type="expression" dxfId="56" priority="26">
      <formula>AD25=1</formula>
    </cfRule>
  </conditionalFormatting>
  <conditionalFormatting sqref="L4">
    <cfRule type="cellIs" dxfId="55" priority="25" operator="equal">
      <formula>"vyberte oblasť a/alebo rok a/alebo financovanie z EURI"</formula>
    </cfRule>
  </conditionalFormatting>
  <conditionalFormatting sqref="D4 H4">
    <cfRule type="cellIs" dxfId="54" priority="22" operator="equal">
      <formula>""</formula>
    </cfRule>
    <cfRule type="cellIs" dxfId="53" priority="24" operator="equal">
      <formula>"vyberte oblasť"</formula>
    </cfRule>
  </conditionalFormatting>
  <conditionalFormatting sqref="K4">
    <cfRule type="cellIs" dxfId="52" priority="19" operator="equal">
      <formula>""</formula>
    </cfRule>
    <cfRule type="cellIs" dxfId="51" priority="21" operator="equal">
      <formula>"vyberte"</formula>
    </cfRule>
  </conditionalFormatting>
  <conditionalFormatting sqref="Q4:V4">
    <cfRule type="cellIs" dxfId="50" priority="18" operator="equal">
      <formula>"oblasť nie je financovaná z EURI"</formula>
    </cfRule>
  </conditionalFormatting>
  <conditionalFormatting sqref="K9">
    <cfRule type="cellIs" dxfId="49" priority="16" operator="equal">
      <formula>"vyberte"</formula>
    </cfRule>
  </conditionalFormatting>
  <conditionalFormatting sqref="K10">
    <cfRule type="cellIs" dxfId="48" priority="15" operator="equal">
      <formula>"vyberte"</formula>
    </cfRule>
  </conditionalFormatting>
  <conditionalFormatting sqref="K8">
    <cfRule type="cellIs" dxfId="47" priority="14" operator="equal">
      <formula>"vyberte"</formula>
    </cfRule>
  </conditionalFormatting>
  <conditionalFormatting sqref="G24">
    <cfRule type="expression" dxfId="46" priority="3">
      <formula>AP24=1</formula>
    </cfRule>
    <cfRule type="expression" dxfId="45" priority="13">
      <formula>AJ24=1</formula>
    </cfRule>
  </conditionalFormatting>
  <conditionalFormatting sqref="Q5">
    <cfRule type="cellIs" dxfId="44" priority="11" operator="equal">
      <formula>"vyplnte červenooznačené bunky"</formula>
    </cfRule>
  </conditionalFormatting>
  <conditionalFormatting sqref="T24">
    <cfRule type="expression" dxfId="43" priority="7">
      <formula>AN24=1</formula>
    </cfRule>
    <cfRule type="expression" dxfId="42" priority="10">
      <formula>AO24=1</formula>
    </cfRule>
  </conditionalFormatting>
  <conditionalFormatting sqref="Q6">
    <cfRule type="cellIs" dxfId="41" priority="8" operator="equal">
      <formula>"zadajte žiadanú sumu do žlto označených buniek"</formula>
    </cfRule>
  </conditionalFormatting>
  <conditionalFormatting sqref="T25:T226">
    <cfRule type="expression" dxfId="40" priority="5">
      <formula>AN25=1</formula>
    </cfRule>
    <cfRule type="expression" dxfId="39" priority="6">
      <formula>AO25=1</formula>
    </cfRule>
  </conditionalFormatting>
  <conditionalFormatting sqref="Q7">
    <cfRule type="cellIs" dxfId="38" priority="4" operator="equal">
      <formula>"výška žiadanej sumy v červenooznačených bunkách je vyššia ako maximálna intenzita pomoci"</formula>
    </cfRule>
  </conditionalFormatting>
  <conditionalFormatting sqref="G25:G226">
    <cfRule type="expression" dxfId="37" priority="1">
      <formula>AP25=1</formula>
    </cfRule>
    <cfRule type="expression" dxfId="36" priority="2">
      <formula>AJ25=1</formula>
    </cfRule>
  </conditionalFormatting>
  <conditionalFormatting sqref="D52:D60 D36 D49">
    <cfRule type="expression" dxfId="35" priority="91">
      <formula>AB35=1</formula>
    </cfRule>
  </conditionalFormatting>
  <conditionalFormatting sqref="D51">
    <cfRule type="expression" dxfId="34" priority="92">
      <formula>#REF!=1</formula>
    </cfRule>
  </conditionalFormatting>
  <conditionalFormatting sqref="D35">
    <cfRule type="expression" dxfId="33" priority="94">
      <formula>AB33=1</formula>
    </cfRule>
  </conditionalFormatting>
  <conditionalFormatting sqref="D34 D47">
    <cfRule type="expression" dxfId="32" priority="96">
      <formula>#REF!=1</formula>
    </cfRule>
  </conditionalFormatting>
  <conditionalFormatting sqref="D33 D46">
    <cfRule type="expression" dxfId="31" priority="99">
      <formula>AB34=1</formula>
    </cfRule>
  </conditionalFormatting>
  <conditionalFormatting sqref="D48">
    <cfRule type="expression" dxfId="30" priority="102">
      <formula>#REF!=1</formula>
    </cfRule>
  </conditionalFormatting>
  <dataValidations count="9">
    <dataValidation allowBlank="1" showInputMessage="1" showErrorMessage="1" prompt="vyplnenie sa prejaví na všetkých hárkoch" sqref="D5" xr:uid="{00000000-0002-0000-0100-000000000000}"/>
    <dataValidation type="list" allowBlank="1" showInputMessage="1" showErrorMessage="1" sqref="H24:H226" xr:uid="{00000000-0002-0000-0100-000001000000}">
      <formula1>INDIRECT(X24)</formula1>
    </dataValidation>
    <dataValidation type="whole" allowBlank="1" showInputMessage="1" showErrorMessage="1" sqref="D6:K6" xr:uid="{00000000-0002-0000-0100-000002000000}">
      <formula1>0</formula1>
      <formula2>99999999</formula2>
    </dataValidation>
    <dataValidation type="list" allowBlank="1" showInputMessage="1" showErrorMessage="1" sqref="L15" xr:uid="{00000000-0002-0000-0100-000003000000}">
      <formula1>$Y$2:$Y$7</formula1>
    </dataValidation>
    <dataValidation type="list" allowBlank="1" showInputMessage="1" showErrorMessage="1" prompt="Áno/Nie iba oblasti špeciálnej rastlinnej, živočíšnej výroby a high tech;_x000a_pre oblasť Skladovacie kapacity vyznačte Nie" sqref="K4" xr:uid="{00000000-0002-0000-0100-000004000000}">
      <formula1>$Z$2:$Z$4</formula1>
    </dataValidation>
    <dataValidation type="list" allowBlank="1" showInputMessage="1" showErrorMessage="1" sqref="D4:H4" xr:uid="{00000000-0002-0000-0100-000005000000}">
      <formula1>$Z$14:$Z$20</formula1>
    </dataValidation>
    <dataValidation type="list" allowBlank="1" showInputMessage="1" showErrorMessage="1" sqref="K8:K10 F24:F226" xr:uid="{00000000-0002-0000-0100-000006000000}">
      <formula1>$Z$2:$Z$4</formula1>
    </dataValidation>
    <dataValidation type="list" allowBlank="1" showInputMessage="1" showErrorMessage="1" sqref="E24:E226" xr:uid="{00000000-0002-0000-0100-000007000000}">
      <formula1>$AB$10:$AB$12</formula1>
    </dataValidation>
    <dataValidation type="list" allowBlank="1" showInputMessage="1" showErrorMessage="1" sqref="G24:G226" xr:uid="{00000000-0002-0000-0100-000008000000}">
      <formula1>INDIRECT($AK$24)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0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S31"/>
  <sheetViews>
    <sheetView zoomScaleNormal="100" workbookViewId="0">
      <selection activeCell="B14" sqref="B14"/>
    </sheetView>
  </sheetViews>
  <sheetFormatPr defaultRowHeight="12" x14ac:dyDescent="0.2"/>
  <cols>
    <col min="1" max="1" width="11.28515625" style="1" customWidth="1"/>
    <col min="2" max="2" width="20.5703125" style="1" bestFit="1" customWidth="1"/>
    <col min="3" max="14" width="10.7109375" style="1" customWidth="1"/>
    <col min="15" max="15" width="20.7109375" style="1" bestFit="1" customWidth="1"/>
    <col min="16" max="17" width="13.28515625" style="1" hidden="1" customWidth="1"/>
    <col min="18" max="18" width="19.85546875" style="1" hidden="1" customWidth="1"/>
    <col min="19" max="19" width="13.28515625" style="1" hidden="1" customWidth="1"/>
    <col min="20" max="20" width="13.28515625" style="1" customWidth="1"/>
    <col min="21" max="16384" width="9.140625" style="1"/>
  </cols>
  <sheetData>
    <row r="1" spans="1:18" x14ac:dyDescent="0.2">
      <c r="A1" s="2" t="s">
        <v>34</v>
      </c>
      <c r="B1" s="2"/>
    </row>
    <row r="2" spans="1:18" x14ac:dyDescent="0.2">
      <c r="A2" s="5" t="s">
        <v>14</v>
      </c>
      <c r="B2" s="5"/>
    </row>
    <row r="4" spans="1:18" ht="12.75" x14ac:dyDescent="0.2">
      <c r="A4" s="76" t="s">
        <v>43</v>
      </c>
      <c r="B4" s="293" t="str">
        <f>IF('rok 20XY-20XZ'!D5="","",TRANSPOSE('rok 20XY-20XZ'!D5))</f>
        <v/>
      </c>
      <c r="C4" s="293"/>
      <c r="D4" s="293"/>
      <c r="E4" s="293"/>
      <c r="F4" s="293"/>
      <c r="G4" s="293"/>
      <c r="H4" s="293"/>
      <c r="I4" s="293"/>
      <c r="J4" s="191"/>
      <c r="K4" s="191"/>
      <c r="L4" s="191"/>
    </row>
    <row r="5" spans="1:18" ht="12.75" x14ac:dyDescent="0.2">
      <c r="A5" s="76" t="s">
        <v>44</v>
      </c>
      <c r="B5" s="294" t="str">
        <f>IF('rok 20XY-20XZ'!D6="","",TRANSPOSE('rok 20XY-20XZ'!D6))</f>
        <v/>
      </c>
      <c r="C5" s="294"/>
      <c r="D5" s="294"/>
      <c r="E5" s="294"/>
      <c r="F5" s="294"/>
      <c r="G5" s="294"/>
      <c r="H5" s="294"/>
      <c r="I5" s="294"/>
      <c r="J5" s="192"/>
      <c r="K5" s="192"/>
      <c r="L5" s="192"/>
    </row>
    <row r="6" spans="1:18" ht="12.75" thickBot="1" x14ac:dyDescent="0.25"/>
    <row r="7" spans="1:18" ht="24.95" customHeight="1" thickBot="1" x14ac:dyDescent="0.25">
      <c r="A7" s="194" t="s">
        <v>15</v>
      </c>
      <c r="B7" s="189" t="s">
        <v>153</v>
      </c>
      <c r="C7" s="295" t="s">
        <v>16</v>
      </c>
      <c r="D7" s="282"/>
      <c r="E7" s="282"/>
      <c r="F7" s="282" t="s">
        <v>17</v>
      </c>
      <c r="G7" s="282"/>
      <c r="H7" s="282"/>
      <c r="I7" s="282" t="s">
        <v>18</v>
      </c>
      <c r="J7" s="282"/>
      <c r="K7" s="282"/>
      <c r="L7" s="282" t="s">
        <v>19</v>
      </c>
      <c r="M7" s="282"/>
      <c r="N7" s="283"/>
    </row>
    <row r="8" spans="1:18" ht="24.95" customHeight="1" x14ac:dyDescent="0.2">
      <c r="A8" s="285" t="str">
        <f>IF(OR('rok 20XY-20XZ'!L15="vyberte rok",'rok 20XY-20XZ'!L15=""),"",'rok 20XY-20XZ'!L15)</f>
        <v/>
      </c>
      <c r="B8" s="193" t="str">
        <f>IF($A$8="","",R8)</f>
        <v/>
      </c>
      <c r="C8" s="281" t="str">
        <f>IF(OR(A8="",'rok 20XY-20XZ'!K4="",'rok 20XY-20XZ'!K4="vyberte"),"",IF('rok 20XY-20XZ'!$K$4="nie",SUMIFS('rok 20XY-20XZ'!$L$24:$L$226,'rok 20XY-20XZ'!$E$24:$E$226,$R$8),IF('rok 20XY-20XZ'!$K$4="áno",SUMIFS('rok 20XY-20XZ'!$L$24:$L$226,'rok 20XY-20XZ'!$E$24:$E$226,$R$8,'rok 20XY-20XZ'!$F$24:$F$226,"nie"))))</f>
        <v/>
      </c>
      <c r="D8" s="281"/>
      <c r="E8" s="281"/>
      <c r="F8" s="284"/>
      <c r="G8" s="284"/>
      <c r="H8" s="284"/>
      <c r="I8" s="281" t="str">
        <f>IF(OR($A$8="",C8=""),"",C8-F8)</f>
        <v/>
      </c>
      <c r="J8" s="281"/>
      <c r="K8" s="281"/>
      <c r="L8" s="278" t="str">
        <f>IF(OR($A$8="",C8=""),"",IF(C8=0,0,F8/C8))</f>
        <v/>
      </c>
      <c r="M8" s="278"/>
      <c r="N8" s="279"/>
      <c r="O8" s="196"/>
      <c r="P8" s="1">
        <f>IF(AND(C8="",B8=""),0,IF(OR('rok 20XY-20XZ'!K4="",'rok 20XY-20XZ'!$K$4="vyberte"),0,'rok 20XY-20XZ'!$K$4=""))</f>
        <v>0</v>
      </c>
      <c r="Q8" s="1">
        <f>IF(F8&gt;C8,1,0)</f>
        <v>0</v>
      </c>
      <c r="R8" s="140" t="s">
        <v>123</v>
      </c>
    </row>
    <row r="9" spans="1:18" ht="24.95" customHeight="1" x14ac:dyDescent="0.2">
      <c r="A9" s="286"/>
      <c r="B9" s="190" t="str">
        <f>IF($A$8="","",R9)</f>
        <v/>
      </c>
      <c r="C9" s="280" t="str">
        <f>IF(OR(A8="",'rok 20XY-20XZ'!K4="",'rok 20XY-20XZ'!K4="vyberte"),"",IF('rok 20XY-20XZ'!$K$4="nie",SUMIFS('rok 20XY-20XZ'!$L$24:$L$226,'rok 20XY-20XZ'!$E$24:$E$226,$R$9),IF('rok 20XY-20XZ'!$K$4="áno",SUMIFS('rok 20XY-20XZ'!$L$24:$L$226,'rok 20XY-20XZ'!$E$24:$E$226,$R$9,'rok 20XY-20XZ'!$F$24:$F$226,"nie"))))</f>
        <v/>
      </c>
      <c r="D9" s="280"/>
      <c r="E9" s="280"/>
      <c r="F9" s="289"/>
      <c r="G9" s="289"/>
      <c r="H9" s="289"/>
      <c r="I9" s="281" t="str">
        <f>IF(OR($A$8="",C9=""),"",C9-F9)</f>
        <v/>
      </c>
      <c r="J9" s="281"/>
      <c r="K9" s="281"/>
      <c r="L9" s="278" t="str">
        <f>IF(OR($A$8="",C9=""),"",IF(C9=0,0,F9/C9))</f>
        <v/>
      </c>
      <c r="M9" s="278"/>
      <c r="N9" s="279"/>
      <c r="O9" s="196"/>
      <c r="P9" s="1">
        <f>IF(AND(C9="",B9=""),0,IF(OR('rok 20XY-20XZ'!K5="",'rok 20XY-20XZ'!$K$4="vyberte"),0,'rok 20XY-20XZ'!$K$4=""))</f>
        <v>0</v>
      </c>
      <c r="Q9" s="1">
        <f t="shared" ref="Q9:Q23" si="0">IF(F9&gt;C9,1,0)</f>
        <v>0</v>
      </c>
      <c r="R9" s="140" t="s">
        <v>124</v>
      </c>
    </row>
    <row r="10" spans="1:18" ht="24.95" customHeight="1" x14ac:dyDescent="0.2">
      <c r="A10" s="286"/>
      <c r="B10" s="203" t="str">
        <f>IF(AND('rok 20XY-20XZ'!$K$4="áno",$A$8&lt;&gt;""),"menej rozvinuté regióny - TRAKTOR","")</f>
        <v/>
      </c>
      <c r="C10" s="281" t="str">
        <f>IF(A8="","",IF('rok 20XY-20XZ'!$K$4="áno",SUMIFS('rok 20XY-20XZ'!L24:L226,'rok 20XY-20XZ'!E24:E226,$R$8,'rok 20XY-20XZ'!F24:F226,"áno"),""))</f>
        <v/>
      </c>
      <c r="D10" s="281"/>
      <c r="E10" s="281"/>
      <c r="F10" s="289"/>
      <c r="G10" s="289"/>
      <c r="H10" s="289"/>
      <c r="I10" s="281" t="str">
        <f>IF(OR($A$8="",B10=""),"",C10-F10)</f>
        <v/>
      </c>
      <c r="J10" s="281"/>
      <c r="K10" s="281"/>
      <c r="L10" s="278" t="str">
        <f>IF(OR($A$8="",B10=""),"",IF(C10=0,0,F10/C10))</f>
        <v/>
      </c>
      <c r="M10" s="278"/>
      <c r="N10" s="279"/>
      <c r="O10" s="196"/>
      <c r="P10" s="1">
        <f>IF(AND(C10="",B10=""),0,IF(OR('rok 20XY-20XZ'!K6="",'rok 20XY-20XZ'!$K$4="vyberte"),0,'rok 20XY-20XZ'!$K$4=""))</f>
        <v>0</v>
      </c>
      <c r="Q10" s="1">
        <f t="shared" si="0"/>
        <v>0</v>
      </c>
      <c r="R10" s="140"/>
    </row>
    <row r="11" spans="1:18" ht="24.95" customHeight="1" x14ac:dyDescent="0.2">
      <c r="A11" s="287"/>
      <c r="B11" s="190" t="str">
        <f>IF(AND('rok 20XY-20XZ'!$K$4="áno",$A$8&lt;&gt;""),"ostatné regióny -TRAKTOR","")</f>
        <v/>
      </c>
      <c r="C11" s="280" t="str">
        <f>IF(A8="","",IF('rok 20XY-20XZ'!$K$4="áno",SUMIFS('rok 20XY-20XZ'!L24:L226,'rok 20XY-20XZ'!E24:E226,$R$9,'rok 20XY-20XZ'!F24:F226,"áno"),""))</f>
        <v/>
      </c>
      <c r="D11" s="280"/>
      <c r="E11" s="280"/>
      <c r="F11" s="289"/>
      <c r="G11" s="289"/>
      <c r="H11" s="289"/>
      <c r="I11" s="281" t="str">
        <f>IF(OR($A$8="",B11=""),"",C11-F11)</f>
        <v/>
      </c>
      <c r="J11" s="281"/>
      <c r="K11" s="281"/>
      <c r="L11" s="278" t="str">
        <f>IF(OR($A$8="",B11=""),"",IF(C11=0,0,F11/C11))</f>
        <v/>
      </c>
      <c r="M11" s="278"/>
      <c r="N11" s="279"/>
      <c r="O11" s="196"/>
      <c r="P11" s="1">
        <f>IF(AND(C11="",B11=""),0,IF(OR('rok 20XY-20XZ'!K7="",'rok 20XY-20XZ'!$K$4="vyberte"),0,'rok 20XY-20XZ'!$K$4=""))</f>
        <v>0</v>
      </c>
      <c r="Q11" s="1">
        <f t="shared" si="0"/>
        <v>0</v>
      </c>
      <c r="R11" s="140"/>
    </row>
    <row r="12" spans="1:18" ht="24.95" customHeight="1" x14ac:dyDescent="0.2">
      <c r="A12" s="288" t="str">
        <f>IF('rok 20XY-20XZ'!M15="","",'rok 20XY-20XZ'!M15)</f>
        <v/>
      </c>
      <c r="B12" s="190" t="str">
        <f>IF($A$12="","",R8)</f>
        <v/>
      </c>
      <c r="C12" s="281" t="str">
        <f>IF(OR(A12="",'rok 20XY-20XZ'!K4="",'rok 20XY-20XZ'!K4="vyberte"),"",IF('rok 20XY-20XZ'!$K$4="nie",SUMIFS('rok 20XY-20XZ'!$M$24:$M$226,'rok 20XY-20XZ'!$E$24:$E$226,$R$8),IF('rok 20XY-20XZ'!$K$4="áno",SUMIFS('rok 20XY-20XZ'!$M$24:$M$226,'rok 20XY-20XZ'!$E$24:$E$226,$R$8,'rok 20XY-20XZ'!$F$24:$F$226,"nie"))))</f>
        <v/>
      </c>
      <c r="D12" s="281"/>
      <c r="E12" s="281"/>
      <c r="F12" s="289"/>
      <c r="G12" s="289"/>
      <c r="H12" s="289"/>
      <c r="I12" s="280" t="str">
        <f>IF(OR($A$12="",C12=""),"",C12-F12)</f>
        <v/>
      </c>
      <c r="J12" s="280"/>
      <c r="K12" s="280"/>
      <c r="L12" s="276" t="str">
        <f>IF(OR($A$12="",C12=""),"",IF(C12=0,0,F12/C12))</f>
        <v/>
      </c>
      <c r="M12" s="276"/>
      <c r="N12" s="277"/>
      <c r="P12" s="1">
        <f>IF(AND(C12="",B12=""),0,IF(OR('rok 20XY-20XZ'!K8="",'rok 20XY-20XZ'!$K$4="vyberte"),0,'rok 20XY-20XZ'!$K$4=""))</f>
        <v>0</v>
      </c>
      <c r="Q12" s="1">
        <f t="shared" si="0"/>
        <v>0</v>
      </c>
    </row>
    <row r="13" spans="1:18" ht="24.95" customHeight="1" x14ac:dyDescent="0.2">
      <c r="A13" s="286"/>
      <c r="B13" s="190" t="str">
        <f>IF($A$12="","",R9)</f>
        <v/>
      </c>
      <c r="C13" s="280" t="str">
        <f>IF(OR(A12="",'rok 20XY-20XZ'!K4="",'rok 20XY-20XZ'!K4="vyberte"),"",IF('rok 20XY-20XZ'!$K$4="nie",SUMIFS('rok 20XY-20XZ'!$M$24:$M$226,'rok 20XY-20XZ'!$E$24:$E$226,$R$9),IF('rok 20XY-20XZ'!$K$4="áno",SUMIFS('rok 20XY-20XZ'!$M$24:$M$226,'rok 20XY-20XZ'!$E$24:$E$226,$R$9,'rok 20XY-20XZ'!$F$24:$F$226,"nie"))))</f>
        <v/>
      </c>
      <c r="D13" s="280"/>
      <c r="E13" s="280"/>
      <c r="F13" s="289"/>
      <c r="G13" s="289"/>
      <c r="H13" s="289"/>
      <c r="I13" s="280" t="str">
        <f>IF(OR($A$12="",C13=""),"",C13-F13)</f>
        <v/>
      </c>
      <c r="J13" s="280"/>
      <c r="K13" s="280"/>
      <c r="L13" s="276" t="str">
        <f>IF(OR($A$12="",C13=""),"",IF(C13=0,0,F13/C13))</f>
        <v/>
      </c>
      <c r="M13" s="276"/>
      <c r="N13" s="277"/>
      <c r="P13" s="1">
        <f>IF(AND(C13="",B13=""),0,IF(OR('rok 20XY-20XZ'!K9="",'rok 20XY-20XZ'!$K$4="vyberte"),0,'rok 20XY-20XZ'!$K$4=""))</f>
        <v>0</v>
      </c>
      <c r="Q13" s="1">
        <f t="shared" si="0"/>
        <v>0</v>
      </c>
    </row>
    <row r="14" spans="1:18" ht="24.95" customHeight="1" x14ac:dyDescent="0.2">
      <c r="A14" s="286"/>
      <c r="B14" s="203" t="str">
        <f>IF(AND('rok 20XY-20XZ'!$K$4="áno",$A$12&lt;&gt;""),"menej rozvinuté regióny - TRAKTOR","")</f>
        <v/>
      </c>
      <c r="C14" s="280" t="str">
        <f>IF(A12="","",IF('rok 20XY-20XZ'!$K$4="áno",SUMIFS('rok 20XY-20XZ'!M24:M226,'rok 20XY-20XZ'!E24:E226,$R$8,'rok 20XY-20XZ'!F24:F226,"áno"),""))</f>
        <v/>
      </c>
      <c r="D14" s="280"/>
      <c r="E14" s="280"/>
      <c r="F14" s="289"/>
      <c r="G14" s="289"/>
      <c r="H14" s="289"/>
      <c r="I14" s="281" t="str">
        <f>IF(OR($A$12="",B14=""),"",C14-F14)</f>
        <v/>
      </c>
      <c r="J14" s="281"/>
      <c r="K14" s="281"/>
      <c r="L14" s="278" t="str">
        <f>IF(OR($A$12="",B14=""),"",IF(C14=0,0,F14/C14))</f>
        <v/>
      </c>
      <c r="M14" s="278"/>
      <c r="N14" s="279"/>
      <c r="P14" s="1">
        <f>IF(AND(C14="",B14=""),0,IF(OR('rok 20XY-20XZ'!K10="",'rok 20XY-20XZ'!$K$4="vyberte"),0,'rok 20XY-20XZ'!$K$4=""))</f>
        <v>0</v>
      </c>
      <c r="Q14" s="1">
        <f t="shared" si="0"/>
        <v>0</v>
      </c>
    </row>
    <row r="15" spans="1:18" ht="24.95" customHeight="1" x14ac:dyDescent="0.2">
      <c r="A15" s="287"/>
      <c r="B15" s="190" t="str">
        <f>IF(AND('rok 20XY-20XZ'!$K$4="áno",$A$12&lt;&gt;""),"ostatné regióny - TRAKTOR","")</f>
        <v/>
      </c>
      <c r="C15" s="280" t="str">
        <f>IF(A12="","",IF('rok 20XY-20XZ'!$K$4="áno",SUMIFS('rok 20XY-20XZ'!M24:M226,'rok 20XY-20XZ'!E24:E226,$R$9,'rok 20XY-20XZ'!F24:F226,"áno"),""))</f>
        <v/>
      </c>
      <c r="D15" s="280"/>
      <c r="E15" s="280"/>
      <c r="F15" s="289"/>
      <c r="G15" s="289"/>
      <c r="H15" s="289"/>
      <c r="I15" s="281" t="str">
        <f>IF(OR($A$12="",B15=""),"",C15-F15)</f>
        <v/>
      </c>
      <c r="J15" s="281"/>
      <c r="K15" s="281"/>
      <c r="L15" s="278" t="str">
        <f>IF(OR($A$12="",B15=""),"",IF(C15=0,0,F15/C15))</f>
        <v/>
      </c>
      <c r="M15" s="278"/>
      <c r="N15" s="279"/>
      <c r="P15" s="1">
        <f>IF(AND(C15="",B15=""),0,IF(OR('rok 20XY-20XZ'!K11="",'rok 20XY-20XZ'!$K$4="vyberte"),0,'rok 20XY-20XZ'!$K$4=""))</f>
        <v>0</v>
      </c>
      <c r="Q15" s="1">
        <f t="shared" si="0"/>
        <v>0</v>
      </c>
    </row>
    <row r="16" spans="1:18" ht="24.95" customHeight="1" x14ac:dyDescent="0.2">
      <c r="A16" s="288" t="str">
        <f>IF('rok 20XY-20XZ'!N15="","",'rok 20XY-20XZ'!N15)</f>
        <v/>
      </c>
      <c r="B16" s="190" t="str">
        <f>IF($A$16="","",R8)</f>
        <v/>
      </c>
      <c r="C16" s="281" t="str">
        <f>IF(OR(A16="",'rok 20XY-20XZ'!K4="",'rok 20XY-20XZ'!K4="vyberte"),"",IF('rok 20XY-20XZ'!$K$4="nie",SUMIFS('rok 20XY-20XZ'!$N$24:$N$226,'rok 20XY-20XZ'!$E$24:$E$226,$R$8),IF('rok 20XY-20XZ'!$K$4="áno",SUMIFS('rok 20XY-20XZ'!$N$24:$N$226,'rok 20XY-20XZ'!$E$24:$E$226,$R$8,'rok 20XY-20XZ'!$F$24:$F$226,"nie"))))</f>
        <v/>
      </c>
      <c r="D16" s="281"/>
      <c r="E16" s="281"/>
      <c r="F16" s="289"/>
      <c r="G16" s="289"/>
      <c r="H16" s="289"/>
      <c r="I16" s="280" t="str">
        <f>IF(OR($A$16="",C16=""),"",C16-F16)</f>
        <v/>
      </c>
      <c r="J16" s="280"/>
      <c r="K16" s="280"/>
      <c r="L16" s="276" t="str">
        <f>IF(OR($A$16="",C16=""),"",IF(C16=0,0,F16/C16))</f>
        <v/>
      </c>
      <c r="M16" s="276"/>
      <c r="N16" s="277"/>
      <c r="P16" s="1">
        <f>IF(AND(C16="",B16=""),0,IF(OR('rok 20XY-20XZ'!K12="",'rok 20XY-20XZ'!$K$4="vyberte"),0,'rok 20XY-20XZ'!$K$4=""))</f>
        <v>0</v>
      </c>
      <c r="Q16" s="1">
        <f t="shared" si="0"/>
        <v>0</v>
      </c>
    </row>
    <row r="17" spans="1:19" ht="24.95" customHeight="1" x14ac:dyDescent="0.2">
      <c r="A17" s="286"/>
      <c r="B17" s="190" t="str">
        <f>IF($A$16="","",R9)</f>
        <v/>
      </c>
      <c r="C17" s="280" t="str">
        <f>IF(OR(A16="",'rok 20XY-20XZ'!K4="",'rok 20XY-20XZ'!K4="vyberte"),"",IF('rok 20XY-20XZ'!$K$4="nie",SUMIFS('rok 20XY-20XZ'!$N$24:$N$226,'rok 20XY-20XZ'!$E$24:$E$226,$R$9),IF('rok 20XY-20XZ'!$K$4="áno",SUMIFS('rok 20XY-20XZ'!$N$24:$N$226,'rok 20XY-20XZ'!$E$24:$E$226,$R$9,'rok 20XY-20XZ'!$F$24:$F$226,"nie"))))</f>
        <v/>
      </c>
      <c r="D17" s="280"/>
      <c r="E17" s="280"/>
      <c r="F17" s="289"/>
      <c r="G17" s="289"/>
      <c r="H17" s="289"/>
      <c r="I17" s="280" t="str">
        <f>IF(OR($A$16="",C17=""),"",C17-F17)</f>
        <v/>
      </c>
      <c r="J17" s="280"/>
      <c r="K17" s="280"/>
      <c r="L17" s="276" t="str">
        <f>IF(OR($A$16="",C17=""),"",IF(C17=0,0,F17/C17))</f>
        <v/>
      </c>
      <c r="M17" s="276"/>
      <c r="N17" s="277"/>
      <c r="P17" s="1">
        <f>IF(AND(C17="",B17=""),0,IF(OR('rok 20XY-20XZ'!K13="",'rok 20XY-20XZ'!$K$4="vyberte"),0,'rok 20XY-20XZ'!$K$4=""))</f>
        <v>0</v>
      </c>
      <c r="Q17" s="1">
        <f t="shared" si="0"/>
        <v>0</v>
      </c>
      <c r="R17" s="1" t="s">
        <v>123</v>
      </c>
      <c r="S17" s="1" t="s">
        <v>124</v>
      </c>
    </row>
    <row r="18" spans="1:19" ht="24.95" customHeight="1" x14ac:dyDescent="0.2">
      <c r="A18" s="286"/>
      <c r="B18" s="203" t="str">
        <f>IF(AND('rok 20XY-20XZ'!$K$4="áno",$A$16&lt;&gt;""),"menej rozvinuté regióny - TRAKTOR","")</f>
        <v/>
      </c>
      <c r="C18" s="280" t="str">
        <f>IF(A16="","",IF('rok 20XY-20XZ'!$K$4="áno",SUMIFS('rok 20XY-20XZ'!N24:N226,'rok 20XY-20XZ'!E24:E226,$R$8,'rok 20XY-20XZ'!F24:F226,"áno"),""))</f>
        <v/>
      </c>
      <c r="D18" s="280"/>
      <c r="E18" s="280"/>
      <c r="F18" s="289"/>
      <c r="G18" s="289"/>
      <c r="H18" s="289"/>
      <c r="I18" s="281" t="str">
        <f>IF(OR($A$16="",B18=""),"",C18-F18)</f>
        <v/>
      </c>
      <c r="J18" s="281"/>
      <c r="K18" s="281"/>
      <c r="L18" s="278" t="str">
        <f>IF(OR($A$16="",B18=""),"",IF(C18=0,0,F18/C18))</f>
        <v/>
      </c>
      <c r="M18" s="278"/>
      <c r="N18" s="279"/>
      <c r="P18" s="1">
        <f>IF(AND(C18="",B18=""),0,IF(OR('rok 20XY-20XZ'!K14="",'rok 20XY-20XZ'!$K$4="vyberte"),0,'rok 20XY-20XZ'!$K$4=""))</f>
        <v>0</v>
      </c>
      <c r="Q18" s="1">
        <f t="shared" si="0"/>
        <v>0</v>
      </c>
    </row>
    <row r="19" spans="1:19" ht="24.95" customHeight="1" x14ac:dyDescent="0.2">
      <c r="A19" s="287"/>
      <c r="B19" s="190" t="str">
        <f>IF(AND('rok 20XY-20XZ'!$K$4="áno",$A$16&lt;&gt;""),"ostatné regióny - TRAKTOR","")</f>
        <v/>
      </c>
      <c r="C19" s="280" t="str">
        <f>IF(A16="","",IF('rok 20XY-20XZ'!$K$4="áno",SUMIFS('rok 20XY-20XZ'!N24:N226,'rok 20XY-20XZ'!E24:E226,$R$9,'rok 20XY-20XZ'!F24:F226,"áno"),""))</f>
        <v/>
      </c>
      <c r="D19" s="280"/>
      <c r="E19" s="280"/>
      <c r="F19" s="289"/>
      <c r="G19" s="289"/>
      <c r="H19" s="289"/>
      <c r="I19" s="281" t="str">
        <f>IF(OR($A$16="",B19=""),"",C19-F19)</f>
        <v/>
      </c>
      <c r="J19" s="281"/>
      <c r="K19" s="281"/>
      <c r="L19" s="278" t="str">
        <f>IF(OR($A$16="",B19=""),"",IF(C19=0,0,F19/C19))</f>
        <v/>
      </c>
      <c r="M19" s="278"/>
      <c r="N19" s="279"/>
      <c r="P19" s="1">
        <f>IF(AND(C19="",B19=""),0,IF(OR('rok 20XY-20XZ'!K15="",'rok 20XY-20XZ'!$K$4="vyberte"),0,'rok 20XY-20XZ'!$K$4=""))</f>
        <v>0</v>
      </c>
      <c r="Q19" s="1">
        <f t="shared" si="0"/>
        <v>0</v>
      </c>
    </row>
    <row r="20" spans="1:19" ht="24.95" customHeight="1" x14ac:dyDescent="0.2">
      <c r="A20" s="288" t="str">
        <f>IF('rok 20XY-20XZ'!O15="","",'rok 20XY-20XZ'!O15)</f>
        <v/>
      </c>
      <c r="B20" s="190" t="str">
        <f>IF($A$20="","",R8)</f>
        <v/>
      </c>
      <c r="C20" s="281" t="str">
        <f>IF(OR(A20="",'rok 20XY-20XZ'!K4="",'rok 20XY-20XZ'!K4="vyberte"),"",IF('rok 20XY-20XZ'!$K$4="nie",SUMIFS('rok 20XY-20XZ'!$O$24:$O$226,'rok 20XY-20XZ'!$E$24:$E$226,$R$8),IF('rok 20XY-20XZ'!$K$4="áno",SUMIFS('rok 20XY-20XZ'!$O$24:$O$226,'rok 20XY-20XZ'!$E$24:$E$226,$R$8,'rok 20XY-20XZ'!$F$24:$F$226,"nie"))))</f>
        <v/>
      </c>
      <c r="D20" s="281"/>
      <c r="E20" s="281"/>
      <c r="F20" s="289"/>
      <c r="G20" s="289"/>
      <c r="H20" s="289"/>
      <c r="I20" s="280" t="str">
        <f>IF(OR($A$20="",C20=""),"",C20-F20)</f>
        <v/>
      </c>
      <c r="J20" s="280"/>
      <c r="K20" s="280"/>
      <c r="L20" s="276" t="str">
        <f>IF(OR($A$20="",C20=""),"",IF(C20=0,0,F20/C20))</f>
        <v/>
      </c>
      <c r="M20" s="276"/>
      <c r="N20" s="277"/>
      <c r="P20" s="1">
        <f>IF(AND(C20="",B20=""),0,IF(OR('rok 20XY-20XZ'!K16="",'rok 20XY-20XZ'!$K$4="vyberte"),0,'rok 20XY-20XZ'!$K$4=""))</f>
        <v>0</v>
      </c>
      <c r="Q20" s="1">
        <f t="shared" si="0"/>
        <v>0</v>
      </c>
      <c r="R20" s="1">
        <v>50</v>
      </c>
      <c r="S20" s="1">
        <v>40</v>
      </c>
    </row>
    <row r="21" spans="1:19" ht="24.95" customHeight="1" x14ac:dyDescent="0.2">
      <c r="A21" s="286"/>
      <c r="B21" s="190" t="str">
        <f>IF($A$20="","",R9)</f>
        <v/>
      </c>
      <c r="C21" s="280" t="str">
        <f>IF(OR(A20="",'rok 20XY-20XZ'!K4="",'rok 20XY-20XZ'!K4="vyberte"),"",IF('rok 20XY-20XZ'!$K$4="nie",SUMIFS('rok 20XY-20XZ'!$O$24:$O$226,'rok 20XY-20XZ'!$E$24:$E$226,$R$9),IF('rok 20XY-20XZ'!$K$4="áno",SUMIFS('rok 20XY-20XZ'!$O$24:$O$226,'rok 20XY-20XZ'!$E$24:$E$226,$R$9,'rok 20XY-20XZ'!$F$24:$F$226,"nie"))))</f>
        <v/>
      </c>
      <c r="D21" s="280"/>
      <c r="E21" s="280"/>
      <c r="F21" s="289"/>
      <c r="G21" s="289"/>
      <c r="H21" s="289"/>
      <c r="I21" s="280" t="str">
        <f>IF(OR($A$20="",C21=""),"",C21-F21)</f>
        <v/>
      </c>
      <c r="J21" s="280"/>
      <c r="K21" s="280"/>
      <c r="L21" s="276" t="str">
        <f>IF(OR($A$20="",C21=""),"",IF(C21=0,0,F21/C21))</f>
        <v/>
      </c>
      <c r="M21" s="276"/>
      <c r="N21" s="277"/>
      <c r="P21" s="1">
        <f>IF(AND(C21="",B21=""),0,IF(OR('rok 20XY-20XZ'!K17="",'rok 20XY-20XZ'!$K$4="vyberte"),0,'rok 20XY-20XZ'!$K$4=""))</f>
        <v>0</v>
      </c>
      <c r="Q21" s="1">
        <f t="shared" si="0"/>
        <v>0</v>
      </c>
      <c r="R21" s="1">
        <v>70</v>
      </c>
      <c r="S21" s="1">
        <v>60</v>
      </c>
    </row>
    <row r="22" spans="1:19" ht="24.95" customHeight="1" x14ac:dyDescent="0.2">
      <c r="A22" s="286"/>
      <c r="B22" s="203" t="str">
        <f>IF(AND('rok 20XY-20XZ'!$K$4="áno",$A$20&lt;&gt;""),"menej rozvinuté regióny - TRAKTOR","")</f>
        <v/>
      </c>
      <c r="C22" s="280" t="str">
        <f>IF(A20="","",IF('rok 20XY-20XZ'!$K$4="áno",SUMIFS('rok 20XY-20XZ'!O24:O226,'rok 20XY-20XZ'!E24:E226,$R$8,'rok 20XY-20XZ'!F24:F226,"áno"),""))</f>
        <v/>
      </c>
      <c r="D22" s="280"/>
      <c r="E22" s="280"/>
      <c r="F22" s="289"/>
      <c r="G22" s="289"/>
      <c r="H22" s="289"/>
      <c r="I22" s="281" t="str">
        <f>IF(OR($A$20="",B22=""),"",C22-F22)</f>
        <v/>
      </c>
      <c r="J22" s="281"/>
      <c r="K22" s="281"/>
      <c r="L22" s="278" t="str">
        <f>IF(OR($A$20="",B22=""),"",IF(C22=0,0,F22/C22))</f>
        <v/>
      </c>
      <c r="M22" s="278"/>
      <c r="N22" s="279"/>
      <c r="P22" s="1">
        <f>IF(AND(C22="",B22=""),0,IF(OR('rok 20XY-20XZ'!K18="",'rok 20XY-20XZ'!$K$4="vyberte"),0,'rok 20XY-20XZ'!$K$4=""))</f>
        <v>0</v>
      </c>
      <c r="Q22" s="1">
        <f t="shared" si="0"/>
        <v>0</v>
      </c>
      <c r="R22" s="1">
        <v>75</v>
      </c>
      <c r="S22" s="1">
        <v>70</v>
      </c>
    </row>
    <row r="23" spans="1:19" ht="24.95" customHeight="1" thickBot="1" x14ac:dyDescent="0.25">
      <c r="A23" s="290"/>
      <c r="B23" s="195" t="str">
        <f>IF(AND('rok 20XY-20XZ'!$K$4="áno",$A$20&lt;&gt;""),"ostatné regióny - TRAKTOR","")</f>
        <v/>
      </c>
      <c r="C23" s="291" t="str">
        <f>IF(A20="","",IF('rok 20XY-20XZ'!$K$4="áno",SUMIFS('rok 20XY-20XZ'!O24:O226,'rok 20XY-20XZ'!E24:E226,$R$9,'rok 20XY-20XZ'!F24:F226,"áno"),""))</f>
        <v/>
      </c>
      <c r="D23" s="291"/>
      <c r="E23" s="291"/>
      <c r="F23" s="292"/>
      <c r="G23" s="292"/>
      <c r="H23" s="292"/>
      <c r="I23" s="281" t="str">
        <f>IF(OR($A$20="",B23=""),"",C23-F23)</f>
        <v/>
      </c>
      <c r="J23" s="281"/>
      <c r="K23" s="281"/>
      <c r="L23" s="278" t="str">
        <f>IF(OR($A$20="",B23=""),"",IF(C23=0,0,F23/C23))</f>
        <v/>
      </c>
      <c r="M23" s="278"/>
      <c r="N23" s="279"/>
      <c r="P23" s="1">
        <f>IF(AND(C23="",B23=""),0,IF(OR('rok 20XY-20XZ'!K19="",'rok 20XY-20XZ'!$K$4="vyberte"),0,'rok 20XY-20XZ'!$K$4=""))</f>
        <v>0</v>
      </c>
      <c r="Q23" s="1">
        <f t="shared" si="0"/>
        <v>0</v>
      </c>
      <c r="S23" s="1">
        <v>75</v>
      </c>
    </row>
    <row r="24" spans="1:19" ht="24.95" customHeight="1" thickBot="1" x14ac:dyDescent="0.25">
      <c r="A24" s="194" t="s">
        <v>6</v>
      </c>
      <c r="B24" s="189"/>
      <c r="C24" s="275">
        <f>SUM(C8:E23)</f>
        <v>0</v>
      </c>
      <c r="D24" s="274"/>
      <c r="E24" s="274"/>
      <c r="F24" s="274">
        <f>SUM(F8:H23)</f>
        <v>0</v>
      </c>
      <c r="G24" s="274"/>
      <c r="H24" s="274"/>
      <c r="I24" s="274">
        <f>SUM(I8:K23)</f>
        <v>0</v>
      </c>
      <c r="J24" s="274"/>
      <c r="K24" s="274"/>
      <c r="L24" s="272">
        <f>IF(C24=0,0,F24/C24)</f>
        <v>0</v>
      </c>
      <c r="M24" s="272"/>
      <c r="N24" s="273"/>
    </row>
    <row r="26" spans="1:19" x14ac:dyDescent="0.2">
      <c r="R26" s="1">
        <v>55</v>
      </c>
      <c r="S26" s="1">
        <v>55</v>
      </c>
    </row>
    <row r="28" spans="1:19" ht="15" customHeight="1" x14ac:dyDescent="0.2">
      <c r="A28" s="3"/>
      <c r="B28" s="3"/>
      <c r="F28" s="75"/>
      <c r="G28" s="3"/>
    </row>
    <row r="29" spans="1:19" ht="15" customHeight="1" x14ac:dyDescent="0.2">
      <c r="A29" s="3"/>
      <c r="B29" s="3"/>
      <c r="F29" s="75"/>
      <c r="G29" s="3"/>
    </row>
    <row r="30" spans="1:19" ht="15" customHeight="1" x14ac:dyDescent="0.2">
      <c r="A30" s="3"/>
      <c r="B30" s="3"/>
      <c r="F30" s="75"/>
      <c r="G30" s="3"/>
    </row>
    <row r="31" spans="1:19" ht="15" customHeight="1" x14ac:dyDescent="0.2">
      <c r="A31" s="3"/>
      <c r="B31" s="3"/>
      <c r="F31" s="75"/>
      <c r="G31" s="3"/>
    </row>
  </sheetData>
  <dataConsolidate/>
  <mergeCells count="78">
    <mergeCell ref="B4:I4"/>
    <mergeCell ref="B5:I5"/>
    <mergeCell ref="L9:N9"/>
    <mergeCell ref="L13:N13"/>
    <mergeCell ref="L17:N17"/>
    <mergeCell ref="C17:E17"/>
    <mergeCell ref="C7:E7"/>
    <mergeCell ref="C8:E8"/>
    <mergeCell ref="C13:E13"/>
    <mergeCell ref="C10:E10"/>
    <mergeCell ref="C11:E11"/>
    <mergeCell ref="F10:H10"/>
    <mergeCell ref="F11:H11"/>
    <mergeCell ref="F14:H14"/>
    <mergeCell ref="F15:H15"/>
    <mergeCell ref="L11:N11"/>
    <mergeCell ref="A20:A23"/>
    <mergeCell ref="C21:E21"/>
    <mergeCell ref="C23:E23"/>
    <mergeCell ref="F9:H9"/>
    <mergeCell ref="F13:H13"/>
    <mergeCell ref="F17:H17"/>
    <mergeCell ref="F21:H21"/>
    <mergeCell ref="F23:H23"/>
    <mergeCell ref="C22:E22"/>
    <mergeCell ref="F22:H22"/>
    <mergeCell ref="F12:H12"/>
    <mergeCell ref="F16:H16"/>
    <mergeCell ref="F20:H20"/>
    <mergeCell ref="C12:E12"/>
    <mergeCell ref="C16:E16"/>
    <mergeCell ref="C20:E20"/>
    <mergeCell ref="F7:H7"/>
    <mergeCell ref="F8:H8"/>
    <mergeCell ref="A8:A11"/>
    <mergeCell ref="A12:A15"/>
    <mergeCell ref="A16:A19"/>
    <mergeCell ref="C9:E9"/>
    <mergeCell ref="C14:E14"/>
    <mergeCell ref="C15:E15"/>
    <mergeCell ref="C18:E18"/>
    <mergeCell ref="C19:E19"/>
    <mergeCell ref="F18:H18"/>
    <mergeCell ref="F19:H19"/>
    <mergeCell ref="I7:K7"/>
    <mergeCell ref="I8:K8"/>
    <mergeCell ref="I12:K12"/>
    <mergeCell ref="I16:K16"/>
    <mergeCell ref="I20:K20"/>
    <mergeCell ref="I9:K9"/>
    <mergeCell ref="I13:K13"/>
    <mergeCell ref="I17:K17"/>
    <mergeCell ref="I10:K10"/>
    <mergeCell ref="I11:K11"/>
    <mergeCell ref="I14:K14"/>
    <mergeCell ref="I15:K15"/>
    <mergeCell ref="I18:K18"/>
    <mergeCell ref="I19:K19"/>
    <mergeCell ref="L7:N7"/>
    <mergeCell ref="L8:N8"/>
    <mergeCell ref="L12:N12"/>
    <mergeCell ref="L16:N16"/>
    <mergeCell ref="L20:N20"/>
    <mergeCell ref="L10:N10"/>
    <mergeCell ref="L14:N14"/>
    <mergeCell ref="L15:N15"/>
    <mergeCell ref="L18:N18"/>
    <mergeCell ref="L19:N19"/>
    <mergeCell ref="L24:N24"/>
    <mergeCell ref="I24:K24"/>
    <mergeCell ref="F24:H24"/>
    <mergeCell ref="C24:E24"/>
    <mergeCell ref="L21:N21"/>
    <mergeCell ref="L23:N23"/>
    <mergeCell ref="I21:K21"/>
    <mergeCell ref="I23:K23"/>
    <mergeCell ref="L22:N22"/>
    <mergeCell ref="I22:K22"/>
  </mergeCells>
  <conditionalFormatting sqref="F8:H8">
    <cfRule type="expression" dxfId="29" priority="3">
      <formula>Q8=1</formula>
    </cfRule>
    <cfRule type="expression" dxfId="28" priority="4">
      <formula>P8=1</formula>
    </cfRule>
  </conditionalFormatting>
  <conditionalFormatting sqref="F9:H23">
    <cfRule type="expression" dxfId="27" priority="1">
      <formula>Q9=1</formula>
    </cfRule>
    <cfRule type="expression" dxfId="26" priority="2">
      <formula>P9=1</formula>
    </cfRule>
  </conditionalFormatting>
  <dataValidations disablePrompts="1" count="1">
    <dataValidation allowBlank="1" showInputMessage="1" showErrorMessage="1" prompt="Vypĺňa sa na hárku rok 20XY-20XZ" sqref="B4:B5 J4:L5" xr:uid="{00000000-0002-0000-0200-000000000000}"/>
  </dataValidations>
  <printOptions horizontalCentered="1"/>
  <pageMargins left="0.19685039370078741" right="0.19685039370078741" top="0.59055118110236227" bottom="0.59055118110236227" header="0.31496062992125984" footer="0.31496062992125984"/>
  <pageSetup paperSize="9" scale="60" orientation="landscape" r:id="rId1"/>
  <ignoredErrors>
    <ignoredError sqref="C1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/>
  <dimension ref="A1:N17"/>
  <sheetViews>
    <sheetView zoomScaleNormal="100" workbookViewId="0">
      <selection activeCell="C5" sqref="C5:I5"/>
    </sheetView>
  </sheetViews>
  <sheetFormatPr defaultRowHeight="12" x14ac:dyDescent="0.2"/>
  <cols>
    <col min="1" max="1" width="12.28515625" style="1" customWidth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" t="s">
        <v>35</v>
      </c>
    </row>
    <row r="2" spans="1:14" x14ac:dyDescent="0.2">
      <c r="A2" s="2" t="s">
        <v>33</v>
      </c>
    </row>
    <row r="4" spans="1:14" x14ac:dyDescent="0.2">
      <c r="B4" s="77" t="s">
        <v>43</v>
      </c>
      <c r="C4" s="302" t="str">
        <f>IF('rok 20XY-20XZ'!D5="","",TRANSPOSE('rok 20XY-20XZ'!D5))</f>
        <v/>
      </c>
      <c r="D4" s="302"/>
      <c r="E4" s="302"/>
      <c r="F4" s="302"/>
      <c r="G4" s="302"/>
      <c r="H4" s="302"/>
      <c r="I4" s="302"/>
    </row>
    <row r="5" spans="1:14" x14ac:dyDescent="0.2">
      <c r="B5" s="77" t="s">
        <v>44</v>
      </c>
      <c r="C5" s="303" t="str">
        <f>IF('rok 20XY-20XZ'!D6="","",TRANSPOSE('rok 20XY-20XZ'!D6))</f>
        <v/>
      </c>
      <c r="D5" s="303"/>
      <c r="E5" s="303"/>
      <c r="F5" s="303"/>
      <c r="G5" s="303"/>
      <c r="H5" s="303"/>
      <c r="I5" s="303"/>
    </row>
    <row r="6" spans="1:14" ht="12.75" thickBot="1" x14ac:dyDescent="0.25"/>
    <row r="7" spans="1:14" ht="24.95" customHeight="1" x14ac:dyDescent="0.2">
      <c r="A7" s="298" t="s">
        <v>15</v>
      </c>
      <c r="B7" s="296" t="s">
        <v>46</v>
      </c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300" t="s">
        <v>32</v>
      </c>
    </row>
    <row r="8" spans="1:14" ht="24.95" customHeight="1" thickBot="1" x14ac:dyDescent="0.25">
      <c r="A8" s="299"/>
      <c r="B8" s="83" t="s">
        <v>20</v>
      </c>
      <c r="C8" s="68" t="s">
        <v>21</v>
      </c>
      <c r="D8" s="68" t="s">
        <v>22</v>
      </c>
      <c r="E8" s="68" t="s">
        <v>23</v>
      </c>
      <c r="F8" s="68" t="s">
        <v>24</v>
      </c>
      <c r="G8" s="68" t="s">
        <v>25</v>
      </c>
      <c r="H8" s="68" t="s">
        <v>26</v>
      </c>
      <c r="I8" s="68" t="s">
        <v>27</v>
      </c>
      <c r="J8" s="68" t="s">
        <v>28</v>
      </c>
      <c r="K8" s="68" t="s">
        <v>29</v>
      </c>
      <c r="L8" s="68" t="s">
        <v>30</v>
      </c>
      <c r="M8" s="68" t="s">
        <v>31</v>
      </c>
      <c r="N8" s="301"/>
    </row>
    <row r="9" spans="1:14" ht="24.95" customHeight="1" x14ac:dyDescent="0.2">
      <c r="A9" s="69" t="str">
        <f>IF(OR('rok 20XY-20XZ'!L15="vyberte rok",'rok 20XY-20XZ'!L15=""),"",'rok 20XY-20XZ'!L15)</f>
        <v/>
      </c>
      <c r="B9" s="84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1">
        <f>SUM(B9:M9)</f>
        <v>0</v>
      </c>
    </row>
    <row r="10" spans="1:14" ht="24.95" customHeight="1" x14ac:dyDescent="0.2">
      <c r="A10" s="69" t="str">
        <f>IF('rok 20XY-20XZ'!M15="","",'rok 20XY-20XZ'!M15)</f>
        <v/>
      </c>
      <c r="B10" s="84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1">
        <f>SUM(B10:M10)</f>
        <v>0</v>
      </c>
    </row>
    <row r="11" spans="1:14" ht="24.95" customHeight="1" x14ac:dyDescent="0.2">
      <c r="A11" s="69" t="str">
        <f>IF('rok 20XY-20XZ'!N15="","",'rok 20XY-20XZ'!N15)</f>
        <v/>
      </c>
      <c r="B11" s="8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72">
        <f t="shared" ref="N11:N14" si="0">SUM(B11:M11)</f>
        <v>0</v>
      </c>
    </row>
    <row r="12" spans="1:14" ht="24.95" customHeight="1" x14ac:dyDescent="0.2">
      <c r="A12" s="69" t="str">
        <f>IF('rok 20XY-20XZ'!O15="","",'rok 20XY-20XZ'!O15)</f>
        <v/>
      </c>
      <c r="B12" s="8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72">
        <f t="shared" si="0"/>
        <v>0</v>
      </c>
    </row>
    <row r="13" spans="1:14" ht="24.95" customHeight="1" x14ac:dyDescent="0.2">
      <c r="A13" s="69" t="str">
        <f>IF('rok 20XY-20XZ'!P15="","",'rok 20XY-20XZ'!P15)</f>
        <v/>
      </c>
      <c r="B13" s="8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72">
        <f t="shared" si="0"/>
        <v>0</v>
      </c>
    </row>
    <row r="14" spans="1:14" ht="24.95" customHeight="1" thickBot="1" x14ac:dyDescent="0.25">
      <c r="A14" s="87" t="s">
        <v>6</v>
      </c>
      <c r="B14" s="86">
        <f t="shared" ref="B14:M14" si="1">SUM(B9:B13)</f>
        <v>0</v>
      </c>
      <c r="C14" s="73">
        <f t="shared" si="1"/>
        <v>0</v>
      </c>
      <c r="D14" s="73">
        <f t="shared" si="1"/>
        <v>0</v>
      </c>
      <c r="E14" s="73">
        <f t="shared" si="1"/>
        <v>0</v>
      </c>
      <c r="F14" s="73">
        <f t="shared" si="1"/>
        <v>0</v>
      </c>
      <c r="G14" s="73">
        <f t="shared" si="1"/>
        <v>0</v>
      </c>
      <c r="H14" s="73">
        <f t="shared" si="1"/>
        <v>0</v>
      </c>
      <c r="I14" s="73">
        <f t="shared" si="1"/>
        <v>0</v>
      </c>
      <c r="J14" s="73">
        <f t="shared" si="1"/>
        <v>0</v>
      </c>
      <c r="K14" s="73">
        <f t="shared" si="1"/>
        <v>0</v>
      </c>
      <c r="L14" s="73">
        <f t="shared" si="1"/>
        <v>0</v>
      </c>
      <c r="M14" s="73">
        <f t="shared" si="1"/>
        <v>0</v>
      </c>
      <c r="N14" s="74">
        <f t="shared" si="0"/>
        <v>0</v>
      </c>
    </row>
    <row r="15" spans="1:14" ht="24.95" customHeight="1" x14ac:dyDescent="0.2"/>
    <row r="16" spans="1:14" ht="24.95" customHeight="1" x14ac:dyDescent="0.2"/>
    <row r="17" ht="24.95" customHeight="1" x14ac:dyDescent="0.2"/>
  </sheetData>
  <mergeCells count="5">
    <mergeCell ref="B7:M7"/>
    <mergeCell ref="A7:A8"/>
    <mergeCell ref="N7:N8"/>
    <mergeCell ref="C4:I4"/>
    <mergeCell ref="C5:I5"/>
  </mergeCells>
  <dataValidations count="1">
    <dataValidation allowBlank="1" showInputMessage="1" showErrorMessage="1" prompt="Vypĺňa sa na hárku rok 20XY-20XZ" sqref="C4:I5" xr:uid="{00000000-0002-0000-0300-000000000000}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11:N13 N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90"/>
  <sheetViews>
    <sheetView showGridLines="0" workbookViewId="0">
      <selection activeCell="A2" sqref="A2"/>
    </sheetView>
  </sheetViews>
  <sheetFormatPr defaultRowHeight="12.75" x14ac:dyDescent="0.25"/>
  <cols>
    <col min="1" max="1" width="6.7109375" style="131" customWidth="1"/>
    <col min="2" max="2" width="3.7109375" style="116" customWidth="1"/>
    <col min="3" max="3" width="13" style="117" customWidth="1"/>
    <col min="4" max="4" width="51.85546875" style="118" customWidth="1"/>
    <col min="5" max="5" width="11.28515625" style="119" customWidth="1"/>
    <col min="6" max="6" width="7.28515625" style="123" customWidth="1"/>
    <col min="7" max="7" width="8.7109375" style="121" customWidth="1"/>
    <col min="8" max="10" width="9.7109375" style="121" hidden="1" customWidth="1"/>
    <col min="11" max="11" width="7.42578125" style="122" hidden="1" customWidth="1"/>
    <col min="12" max="12" width="8.28515625" style="122" hidden="1" customWidth="1"/>
    <col min="13" max="13" width="7.140625" style="119" hidden="1" customWidth="1"/>
    <col min="14" max="14" width="7" style="119" hidden="1" customWidth="1"/>
    <col min="15" max="15" width="3.5703125" style="123" hidden="1" customWidth="1"/>
    <col min="16" max="16" width="12.7109375" style="123" hidden="1" customWidth="1"/>
    <col min="17" max="19" width="11.28515625" style="119" hidden="1" customWidth="1"/>
    <col min="20" max="20" width="10.5703125" style="124" hidden="1" customWidth="1"/>
    <col min="21" max="21" width="10.28515625" style="124" hidden="1" customWidth="1"/>
    <col min="22" max="22" width="5.7109375" style="124" hidden="1" customWidth="1"/>
    <col min="23" max="23" width="0" style="119" hidden="1" customWidth="1"/>
    <col min="24" max="25" width="0" style="123" hidden="1" customWidth="1"/>
    <col min="26" max="26" width="7.5703125" style="117" hidden="1" customWidth="1"/>
    <col min="27" max="27" width="24.85546875" style="117" hidden="1" customWidth="1"/>
    <col min="28" max="28" width="4.28515625" style="123" customWidth="1"/>
    <col min="29" max="29" width="8.28515625" style="123" customWidth="1"/>
    <col min="30" max="30" width="8.7109375" style="123" customWidth="1"/>
    <col min="31" max="34" width="9.140625" style="123"/>
    <col min="35" max="256" width="9.140625" style="89"/>
    <col min="257" max="257" width="6.7109375" style="89" customWidth="1"/>
    <col min="258" max="258" width="3.7109375" style="89" customWidth="1"/>
    <col min="259" max="259" width="13" style="89" customWidth="1"/>
    <col min="260" max="260" width="51.85546875" style="89" customWidth="1"/>
    <col min="261" max="261" width="11.28515625" style="89" customWidth="1"/>
    <col min="262" max="262" width="7.28515625" style="89" customWidth="1"/>
    <col min="263" max="263" width="8.7109375" style="89" customWidth="1"/>
    <col min="264" max="266" width="9.7109375" style="89" customWidth="1"/>
    <col min="267" max="267" width="7.42578125" style="89" customWidth="1"/>
    <col min="268" max="268" width="8.28515625" style="89" customWidth="1"/>
    <col min="269" max="269" width="7.140625" style="89" customWidth="1"/>
    <col min="270" max="270" width="7" style="89" customWidth="1"/>
    <col min="271" max="271" width="3.5703125" style="89" customWidth="1"/>
    <col min="272" max="272" width="12.7109375" style="89" customWidth="1"/>
    <col min="273" max="275" width="11.28515625" style="89" customWidth="1"/>
    <col min="276" max="276" width="10.5703125" style="89" customWidth="1"/>
    <col min="277" max="277" width="10.28515625" style="89" customWidth="1"/>
    <col min="278" max="278" width="5.7109375" style="89" customWidth="1"/>
    <col min="279" max="281" width="9.140625" style="89"/>
    <col min="282" max="282" width="7.5703125" style="89" customWidth="1"/>
    <col min="283" max="283" width="24.85546875" style="89" customWidth="1"/>
    <col min="284" max="284" width="4.28515625" style="89" customWidth="1"/>
    <col min="285" max="285" width="8.28515625" style="89" customWidth="1"/>
    <col min="286" max="286" width="8.7109375" style="89" customWidth="1"/>
    <col min="287" max="512" width="9.140625" style="89"/>
    <col min="513" max="513" width="6.7109375" style="89" customWidth="1"/>
    <col min="514" max="514" width="3.7109375" style="89" customWidth="1"/>
    <col min="515" max="515" width="13" style="89" customWidth="1"/>
    <col min="516" max="516" width="51.85546875" style="89" customWidth="1"/>
    <col min="517" max="517" width="11.28515625" style="89" customWidth="1"/>
    <col min="518" max="518" width="7.28515625" style="89" customWidth="1"/>
    <col min="519" max="519" width="8.7109375" style="89" customWidth="1"/>
    <col min="520" max="522" width="9.7109375" style="89" customWidth="1"/>
    <col min="523" max="523" width="7.42578125" style="89" customWidth="1"/>
    <col min="524" max="524" width="8.28515625" style="89" customWidth="1"/>
    <col min="525" max="525" width="7.140625" style="89" customWidth="1"/>
    <col min="526" max="526" width="7" style="89" customWidth="1"/>
    <col min="527" max="527" width="3.5703125" style="89" customWidth="1"/>
    <col min="528" max="528" width="12.7109375" style="89" customWidth="1"/>
    <col min="529" max="531" width="11.28515625" style="89" customWidth="1"/>
    <col min="532" max="532" width="10.5703125" style="89" customWidth="1"/>
    <col min="533" max="533" width="10.28515625" style="89" customWidth="1"/>
    <col min="534" max="534" width="5.7109375" style="89" customWidth="1"/>
    <col min="535" max="537" width="9.140625" style="89"/>
    <col min="538" max="538" width="7.5703125" style="89" customWidth="1"/>
    <col min="539" max="539" width="24.85546875" style="89" customWidth="1"/>
    <col min="540" max="540" width="4.28515625" style="89" customWidth="1"/>
    <col min="541" max="541" width="8.28515625" style="89" customWidth="1"/>
    <col min="542" max="542" width="8.7109375" style="89" customWidth="1"/>
    <col min="543" max="768" width="9.140625" style="89"/>
    <col min="769" max="769" width="6.7109375" style="89" customWidth="1"/>
    <col min="770" max="770" width="3.7109375" style="89" customWidth="1"/>
    <col min="771" max="771" width="13" style="89" customWidth="1"/>
    <col min="772" max="772" width="51.85546875" style="89" customWidth="1"/>
    <col min="773" max="773" width="11.28515625" style="89" customWidth="1"/>
    <col min="774" max="774" width="7.28515625" style="89" customWidth="1"/>
    <col min="775" max="775" width="8.7109375" style="89" customWidth="1"/>
    <col min="776" max="778" width="9.7109375" style="89" customWidth="1"/>
    <col min="779" max="779" width="7.42578125" style="89" customWidth="1"/>
    <col min="780" max="780" width="8.28515625" style="89" customWidth="1"/>
    <col min="781" max="781" width="7.140625" style="89" customWidth="1"/>
    <col min="782" max="782" width="7" style="89" customWidth="1"/>
    <col min="783" max="783" width="3.5703125" style="89" customWidth="1"/>
    <col min="784" max="784" width="12.7109375" style="89" customWidth="1"/>
    <col min="785" max="787" width="11.28515625" style="89" customWidth="1"/>
    <col min="788" max="788" width="10.5703125" style="89" customWidth="1"/>
    <col min="789" max="789" width="10.28515625" style="89" customWidth="1"/>
    <col min="790" max="790" width="5.7109375" style="89" customWidth="1"/>
    <col min="791" max="793" width="9.140625" style="89"/>
    <col min="794" max="794" width="7.5703125" style="89" customWidth="1"/>
    <col min="795" max="795" width="24.85546875" style="89" customWidth="1"/>
    <col min="796" max="796" width="4.28515625" style="89" customWidth="1"/>
    <col min="797" max="797" width="8.28515625" style="89" customWidth="1"/>
    <col min="798" max="798" width="8.7109375" style="89" customWidth="1"/>
    <col min="799" max="1024" width="9.140625" style="89"/>
    <col min="1025" max="1025" width="6.7109375" style="89" customWidth="1"/>
    <col min="1026" max="1026" width="3.7109375" style="89" customWidth="1"/>
    <col min="1027" max="1027" width="13" style="89" customWidth="1"/>
    <col min="1028" max="1028" width="51.85546875" style="89" customWidth="1"/>
    <col min="1029" max="1029" width="11.28515625" style="89" customWidth="1"/>
    <col min="1030" max="1030" width="7.28515625" style="89" customWidth="1"/>
    <col min="1031" max="1031" width="8.7109375" style="89" customWidth="1"/>
    <col min="1032" max="1034" width="9.7109375" style="89" customWidth="1"/>
    <col min="1035" max="1035" width="7.42578125" style="89" customWidth="1"/>
    <col min="1036" max="1036" width="8.28515625" style="89" customWidth="1"/>
    <col min="1037" max="1037" width="7.140625" style="89" customWidth="1"/>
    <col min="1038" max="1038" width="7" style="89" customWidth="1"/>
    <col min="1039" max="1039" width="3.5703125" style="89" customWidth="1"/>
    <col min="1040" max="1040" width="12.7109375" style="89" customWidth="1"/>
    <col min="1041" max="1043" width="11.28515625" style="89" customWidth="1"/>
    <col min="1044" max="1044" width="10.5703125" style="89" customWidth="1"/>
    <col min="1045" max="1045" width="10.28515625" style="89" customWidth="1"/>
    <col min="1046" max="1046" width="5.7109375" style="89" customWidth="1"/>
    <col min="1047" max="1049" width="9.140625" style="89"/>
    <col min="1050" max="1050" width="7.5703125" style="89" customWidth="1"/>
    <col min="1051" max="1051" width="24.85546875" style="89" customWidth="1"/>
    <col min="1052" max="1052" width="4.28515625" style="89" customWidth="1"/>
    <col min="1053" max="1053" width="8.28515625" style="89" customWidth="1"/>
    <col min="1054" max="1054" width="8.7109375" style="89" customWidth="1"/>
    <col min="1055" max="1280" width="9.140625" style="89"/>
    <col min="1281" max="1281" width="6.7109375" style="89" customWidth="1"/>
    <col min="1282" max="1282" width="3.7109375" style="89" customWidth="1"/>
    <col min="1283" max="1283" width="13" style="89" customWidth="1"/>
    <col min="1284" max="1284" width="51.85546875" style="89" customWidth="1"/>
    <col min="1285" max="1285" width="11.28515625" style="89" customWidth="1"/>
    <col min="1286" max="1286" width="7.28515625" style="89" customWidth="1"/>
    <col min="1287" max="1287" width="8.7109375" style="89" customWidth="1"/>
    <col min="1288" max="1290" width="9.7109375" style="89" customWidth="1"/>
    <col min="1291" max="1291" width="7.42578125" style="89" customWidth="1"/>
    <col min="1292" max="1292" width="8.28515625" style="89" customWidth="1"/>
    <col min="1293" max="1293" width="7.140625" style="89" customWidth="1"/>
    <col min="1294" max="1294" width="7" style="89" customWidth="1"/>
    <col min="1295" max="1295" width="3.5703125" style="89" customWidth="1"/>
    <col min="1296" max="1296" width="12.7109375" style="89" customWidth="1"/>
    <col min="1297" max="1299" width="11.28515625" style="89" customWidth="1"/>
    <col min="1300" max="1300" width="10.5703125" style="89" customWidth="1"/>
    <col min="1301" max="1301" width="10.28515625" style="89" customWidth="1"/>
    <col min="1302" max="1302" width="5.7109375" style="89" customWidth="1"/>
    <col min="1303" max="1305" width="9.140625" style="89"/>
    <col min="1306" max="1306" width="7.5703125" style="89" customWidth="1"/>
    <col min="1307" max="1307" width="24.85546875" style="89" customWidth="1"/>
    <col min="1308" max="1308" width="4.28515625" style="89" customWidth="1"/>
    <col min="1309" max="1309" width="8.28515625" style="89" customWidth="1"/>
    <col min="1310" max="1310" width="8.7109375" style="89" customWidth="1"/>
    <col min="1311" max="1536" width="9.140625" style="89"/>
    <col min="1537" max="1537" width="6.7109375" style="89" customWidth="1"/>
    <col min="1538" max="1538" width="3.7109375" style="89" customWidth="1"/>
    <col min="1539" max="1539" width="13" style="89" customWidth="1"/>
    <col min="1540" max="1540" width="51.85546875" style="89" customWidth="1"/>
    <col min="1541" max="1541" width="11.28515625" style="89" customWidth="1"/>
    <col min="1542" max="1542" width="7.28515625" style="89" customWidth="1"/>
    <col min="1543" max="1543" width="8.7109375" style="89" customWidth="1"/>
    <col min="1544" max="1546" width="9.7109375" style="89" customWidth="1"/>
    <col min="1547" max="1547" width="7.42578125" style="89" customWidth="1"/>
    <col min="1548" max="1548" width="8.28515625" style="89" customWidth="1"/>
    <col min="1549" max="1549" width="7.140625" style="89" customWidth="1"/>
    <col min="1550" max="1550" width="7" style="89" customWidth="1"/>
    <col min="1551" max="1551" width="3.5703125" style="89" customWidth="1"/>
    <col min="1552" max="1552" width="12.7109375" style="89" customWidth="1"/>
    <col min="1553" max="1555" width="11.28515625" style="89" customWidth="1"/>
    <col min="1556" max="1556" width="10.5703125" style="89" customWidth="1"/>
    <col min="1557" max="1557" width="10.28515625" style="89" customWidth="1"/>
    <col min="1558" max="1558" width="5.7109375" style="89" customWidth="1"/>
    <col min="1559" max="1561" width="9.140625" style="89"/>
    <col min="1562" max="1562" width="7.5703125" style="89" customWidth="1"/>
    <col min="1563" max="1563" width="24.85546875" style="89" customWidth="1"/>
    <col min="1564" max="1564" width="4.28515625" style="89" customWidth="1"/>
    <col min="1565" max="1565" width="8.28515625" style="89" customWidth="1"/>
    <col min="1566" max="1566" width="8.7109375" style="89" customWidth="1"/>
    <col min="1567" max="1792" width="9.140625" style="89"/>
    <col min="1793" max="1793" width="6.7109375" style="89" customWidth="1"/>
    <col min="1794" max="1794" width="3.7109375" style="89" customWidth="1"/>
    <col min="1795" max="1795" width="13" style="89" customWidth="1"/>
    <col min="1796" max="1796" width="51.85546875" style="89" customWidth="1"/>
    <col min="1797" max="1797" width="11.28515625" style="89" customWidth="1"/>
    <col min="1798" max="1798" width="7.28515625" style="89" customWidth="1"/>
    <col min="1799" max="1799" width="8.7109375" style="89" customWidth="1"/>
    <col min="1800" max="1802" width="9.7109375" style="89" customWidth="1"/>
    <col min="1803" max="1803" width="7.42578125" style="89" customWidth="1"/>
    <col min="1804" max="1804" width="8.28515625" style="89" customWidth="1"/>
    <col min="1805" max="1805" width="7.140625" style="89" customWidth="1"/>
    <col min="1806" max="1806" width="7" style="89" customWidth="1"/>
    <col min="1807" max="1807" width="3.5703125" style="89" customWidth="1"/>
    <col min="1808" max="1808" width="12.7109375" style="89" customWidth="1"/>
    <col min="1809" max="1811" width="11.28515625" style="89" customWidth="1"/>
    <col min="1812" max="1812" width="10.5703125" style="89" customWidth="1"/>
    <col min="1813" max="1813" width="10.28515625" style="89" customWidth="1"/>
    <col min="1814" max="1814" width="5.7109375" style="89" customWidth="1"/>
    <col min="1815" max="1817" width="9.140625" style="89"/>
    <col min="1818" max="1818" width="7.5703125" style="89" customWidth="1"/>
    <col min="1819" max="1819" width="24.85546875" style="89" customWidth="1"/>
    <col min="1820" max="1820" width="4.28515625" style="89" customWidth="1"/>
    <col min="1821" max="1821" width="8.28515625" style="89" customWidth="1"/>
    <col min="1822" max="1822" width="8.7109375" style="89" customWidth="1"/>
    <col min="1823" max="2048" width="9.140625" style="89"/>
    <col min="2049" max="2049" width="6.7109375" style="89" customWidth="1"/>
    <col min="2050" max="2050" width="3.7109375" style="89" customWidth="1"/>
    <col min="2051" max="2051" width="13" style="89" customWidth="1"/>
    <col min="2052" max="2052" width="51.85546875" style="89" customWidth="1"/>
    <col min="2053" max="2053" width="11.28515625" style="89" customWidth="1"/>
    <col min="2054" max="2054" width="7.28515625" style="89" customWidth="1"/>
    <col min="2055" max="2055" width="8.7109375" style="89" customWidth="1"/>
    <col min="2056" max="2058" width="9.7109375" style="89" customWidth="1"/>
    <col min="2059" max="2059" width="7.42578125" style="89" customWidth="1"/>
    <col min="2060" max="2060" width="8.28515625" style="89" customWidth="1"/>
    <col min="2061" max="2061" width="7.140625" style="89" customWidth="1"/>
    <col min="2062" max="2062" width="7" style="89" customWidth="1"/>
    <col min="2063" max="2063" width="3.5703125" style="89" customWidth="1"/>
    <col min="2064" max="2064" width="12.7109375" style="89" customWidth="1"/>
    <col min="2065" max="2067" width="11.28515625" style="89" customWidth="1"/>
    <col min="2068" max="2068" width="10.5703125" style="89" customWidth="1"/>
    <col min="2069" max="2069" width="10.28515625" style="89" customWidth="1"/>
    <col min="2070" max="2070" width="5.7109375" style="89" customWidth="1"/>
    <col min="2071" max="2073" width="9.140625" style="89"/>
    <col min="2074" max="2074" width="7.5703125" style="89" customWidth="1"/>
    <col min="2075" max="2075" width="24.85546875" style="89" customWidth="1"/>
    <col min="2076" max="2076" width="4.28515625" style="89" customWidth="1"/>
    <col min="2077" max="2077" width="8.28515625" style="89" customWidth="1"/>
    <col min="2078" max="2078" width="8.7109375" style="89" customWidth="1"/>
    <col min="2079" max="2304" width="9.140625" style="89"/>
    <col min="2305" max="2305" width="6.7109375" style="89" customWidth="1"/>
    <col min="2306" max="2306" width="3.7109375" style="89" customWidth="1"/>
    <col min="2307" max="2307" width="13" style="89" customWidth="1"/>
    <col min="2308" max="2308" width="51.85546875" style="89" customWidth="1"/>
    <col min="2309" max="2309" width="11.28515625" style="89" customWidth="1"/>
    <col min="2310" max="2310" width="7.28515625" style="89" customWidth="1"/>
    <col min="2311" max="2311" width="8.7109375" style="89" customWidth="1"/>
    <col min="2312" max="2314" width="9.7109375" style="89" customWidth="1"/>
    <col min="2315" max="2315" width="7.42578125" style="89" customWidth="1"/>
    <col min="2316" max="2316" width="8.28515625" style="89" customWidth="1"/>
    <col min="2317" max="2317" width="7.140625" style="89" customWidth="1"/>
    <col min="2318" max="2318" width="7" style="89" customWidth="1"/>
    <col min="2319" max="2319" width="3.5703125" style="89" customWidth="1"/>
    <col min="2320" max="2320" width="12.7109375" style="89" customWidth="1"/>
    <col min="2321" max="2323" width="11.28515625" style="89" customWidth="1"/>
    <col min="2324" max="2324" width="10.5703125" style="89" customWidth="1"/>
    <col min="2325" max="2325" width="10.28515625" style="89" customWidth="1"/>
    <col min="2326" max="2326" width="5.7109375" style="89" customWidth="1"/>
    <col min="2327" max="2329" width="9.140625" style="89"/>
    <col min="2330" max="2330" width="7.5703125" style="89" customWidth="1"/>
    <col min="2331" max="2331" width="24.85546875" style="89" customWidth="1"/>
    <col min="2332" max="2332" width="4.28515625" style="89" customWidth="1"/>
    <col min="2333" max="2333" width="8.28515625" style="89" customWidth="1"/>
    <col min="2334" max="2334" width="8.7109375" style="89" customWidth="1"/>
    <col min="2335" max="2560" width="9.140625" style="89"/>
    <col min="2561" max="2561" width="6.7109375" style="89" customWidth="1"/>
    <col min="2562" max="2562" width="3.7109375" style="89" customWidth="1"/>
    <col min="2563" max="2563" width="13" style="89" customWidth="1"/>
    <col min="2564" max="2564" width="51.85546875" style="89" customWidth="1"/>
    <col min="2565" max="2565" width="11.28515625" style="89" customWidth="1"/>
    <col min="2566" max="2566" width="7.28515625" style="89" customWidth="1"/>
    <col min="2567" max="2567" width="8.7109375" style="89" customWidth="1"/>
    <col min="2568" max="2570" width="9.7109375" style="89" customWidth="1"/>
    <col min="2571" max="2571" width="7.42578125" style="89" customWidth="1"/>
    <col min="2572" max="2572" width="8.28515625" style="89" customWidth="1"/>
    <col min="2573" max="2573" width="7.140625" style="89" customWidth="1"/>
    <col min="2574" max="2574" width="7" style="89" customWidth="1"/>
    <col min="2575" max="2575" width="3.5703125" style="89" customWidth="1"/>
    <col min="2576" max="2576" width="12.7109375" style="89" customWidth="1"/>
    <col min="2577" max="2579" width="11.28515625" style="89" customWidth="1"/>
    <col min="2580" max="2580" width="10.5703125" style="89" customWidth="1"/>
    <col min="2581" max="2581" width="10.28515625" style="89" customWidth="1"/>
    <col min="2582" max="2582" width="5.7109375" style="89" customWidth="1"/>
    <col min="2583" max="2585" width="9.140625" style="89"/>
    <col min="2586" max="2586" width="7.5703125" style="89" customWidth="1"/>
    <col min="2587" max="2587" width="24.85546875" style="89" customWidth="1"/>
    <col min="2588" max="2588" width="4.28515625" style="89" customWidth="1"/>
    <col min="2589" max="2589" width="8.28515625" style="89" customWidth="1"/>
    <col min="2590" max="2590" width="8.7109375" style="89" customWidth="1"/>
    <col min="2591" max="2816" width="9.140625" style="89"/>
    <col min="2817" max="2817" width="6.7109375" style="89" customWidth="1"/>
    <col min="2818" max="2818" width="3.7109375" style="89" customWidth="1"/>
    <col min="2819" max="2819" width="13" style="89" customWidth="1"/>
    <col min="2820" max="2820" width="51.85546875" style="89" customWidth="1"/>
    <col min="2821" max="2821" width="11.28515625" style="89" customWidth="1"/>
    <col min="2822" max="2822" width="7.28515625" style="89" customWidth="1"/>
    <col min="2823" max="2823" width="8.7109375" style="89" customWidth="1"/>
    <col min="2824" max="2826" width="9.7109375" style="89" customWidth="1"/>
    <col min="2827" max="2827" width="7.42578125" style="89" customWidth="1"/>
    <col min="2828" max="2828" width="8.28515625" style="89" customWidth="1"/>
    <col min="2829" max="2829" width="7.140625" style="89" customWidth="1"/>
    <col min="2830" max="2830" width="7" style="89" customWidth="1"/>
    <col min="2831" max="2831" width="3.5703125" style="89" customWidth="1"/>
    <col min="2832" max="2832" width="12.7109375" style="89" customWidth="1"/>
    <col min="2833" max="2835" width="11.28515625" style="89" customWidth="1"/>
    <col min="2836" max="2836" width="10.5703125" style="89" customWidth="1"/>
    <col min="2837" max="2837" width="10.28515625" style="89" customWidth="1"/>
    <col min="2838" max="2838" width="5.7109375" style="89" customWidth="1"/>
    <col min="2839" max="2841" width="9.140625" style="89"/>
    <col min="2842" max="2842" width="7.5703125" style="89" customWidth="1"/>
    <col min="2843" max="2843" width="24.85546875" style="89" customWidth="1"/>
    <col min="2844" max="2844" width="4.28515625" style="89" customWidth="1"/>
    <col min="2845" max="2845" width="8.28515625" style="89" customWidth="1"/>
    <col min="2846" max="2846" width="8.7109375" style="89" customWidth="1"/>
    <col min="2847" max="3072" width="9.140625" style="89"/>
    <col min="3073" max="3073" width="6.7109375" style="89" customWidth="1"/>
    <col min="3074" max="3074" width="3.7109375" style="89" customWidth="1"/>
    <col min="3075" max="3075" width="13" style="89" customWidth="1"/>
    <col min="3076" max="3076" width="51.85546875" style="89" customWidth="1"/>
    <col min="3077" max="3077" width="11.28515625" style="89" customWidth="1"/>
    <col min="3078" max="3078" width="7.28515625" style="89" customWidth="1"/>
    <col min="3079" max="3079" width="8.7109375" style="89" customWidth="1"/>
    <col min="3080" max="3082" width="9.7109375" style="89" customWidth="1"/>
    <col min="3083" max="3083" width="7.42578125" style="89" customWidth="1"/>
    <col min="3084" max="3084" width="8.28515625" style="89" customWidth="1"/>
    <col min="3085" max="3085" width="7.140625" style="89" customWidth="1"/>
    <col min="3086" max="3086" width="7" style="89" customWidth="1"/>
    <col min="3087" max="3087" width="3.5703125" style="89" customWidth="1"/>
    <col min="3088" max="3088" width="12.7109375" style="89" customWidth="1"/>
    <col min="3089" max="3091" width="11.28515625" style="89" customWidth="1"/>
    <col min="3092" max="3092" width="10.5703125" style="89" customWidth="1"/>
    <col min="3093" max="3093" width="10.28515625" style="89" customWidth="1"/>
    <col min="3094" max="3094" width="5.7109375" style="89" customWidth="1"/>
    <col min="3095" max="3097" width="9.140625" style="89"/>
    <col min="3098" max="3098" width="7.5703125" style="89" customWidth="1"/>
    <col min="3099" max="3099" width="24.85546875" style="89" customWidth="1"/>
    <col min="3100" max="3100" width="4.28515625" style="89" customWidth="1"/>
    <col min="3101" max="3101" width="8.28515625" style="89" customWidth="1"/>
    <col min="3102" max="3102" width="8.7109375" style="89" customWidth="1"/>
    <col min="3103" max="3328" width="9.140625" style="89"/>
    <col min="3329" max="3329" width="6.7109375" style="89" customWidth="1"/>
    <col min="3330" max="3330" width="3.7109375" style="89" customWidth="1"/>
    <col min="3331" max="3331" width="13" style="89" customWidth="1"/>
    <col min="3332" max="3332" width="51.85546875" style="89" customWidth="1"/>
    <col min="3333" max="3333" width="11.28515625" style="89" customWidth="1"/>
    <col min="3334" max="3334" width="7.28515625" style="89" customWidth="1"/>
    <col min="3335" max="3335" width="8.7109375" style="89" customWidth="1"/>
    <col min="3336" max="3338" width="9.7109375" style="89" customWidth="1"/>
    <col min="3339" max="3339" width="7.42578125" style="89" customWidth="1"/>
    <col min="3340" max="3340" width="8.28515625" style="89" customWidth="1"/>
    <col min="3341" max="3341" width="7.140625" style="89" customWidth="1"/>
    <col min="3342" max="3342" width="7" style="89" customWidth="1"/>
    <col min="3343" max="3343" width="3.5703125" style="89" customWidth="1"/>
    <col min="3344" max="3344" width="12.7109375" style="89" customWidth="1"/>
    <col min="3345" max="3347" width="11.28515625" style="89" customWidth="1"/>
    <col min="3348" max="3348" width="10.5703125" style="89" customWidth="1"/>
    <col min="3349" max="3349" width="10.28515625" style="89" customWidth="1"/>
    <col min="3350" max="3350" width="5.7109375" style="89" customWidth="1"/>
    <col min="3351" max="3353" width="9.140625" style="89"/>
    <col min="3354" max="3354" width="7.5703125" style="89" customWidth="1"/>
    <col min="3355" max="3355" width="24.85546875" style="89" customWidth="1"/>
    <col min="3356" max="3356" width="4.28515625" style="89" customWidth="1"/>
    <col min="3357" max="3357" width="8.28515625" style="89" customWidth="1"/>
    <col min="3358" max="3358" width="8.7109375" style="89" customWidth="1"/>
    <col min="3359" max="3584" width="9.140625" style="89"/>
    <col min="3585" max="3585" width="6.7109375" style="89" customWidth="1"/>
    <col min="3586" max="3586" width="3.7109375" style="89" customWidth="1"/>
    <col min="3587" max="3587" width="13" style="89" customWidth="1"/>
    <col min="3588" max="3588" width="51.85546875" style="89" customWidth="1"/>
    <col min="3589" max="3589" width="11.28515625" style="89" customWidth="1"/>
    <col min="3590" max="3590" width="7.28515625" style="89" customWidth="1"/>
    <col min="3591" max="3591" width="8.7109375" style="89" customWidth="1"/>
    <col min="3592" max="3594" width="9.7109375" style="89" customWidth="1"/>
    <col min="3595" max="3595" width="7.42578125" style="89" customWidth="1"/>
    <col min="3596" max="3596" width="8.28515625" style="89" customWidth="1"/>
    <col min="3597" max="3597" width="7.140625" style="89" customWidth="1"/>
    <col min="3598" max="3598" width="7" style="89" customWidth="1"/>
    <col min="3599" max="3599" width="3.5703125" style="89" customWidth="1"/>
    <col min="3600" max="3600" width="12.7109375" style="89" customWidth="1"/>
    <col min="3601" max="3603" width="11.28515625" style="89" customWidth="1"/>
    <col min="3604" max="3604" width="10.5703125" style="89" customWidth="1"/>
    <col min="3605" max="3605" width="10.28515625" style="89" customWidth="1"/>
    <col min="3606" max="3606" width="5.7109375" style="89" customWidth="1"/>
    <col min="3607" max="3609" width="9.140625" style="89"/>
    <col min="3610" max="3610" width="7.5703125" style="89" customWidth="1"/>
    <col min="3611" max="3611" width="24.85546875" style="89" customWidth="1"/>
    <col min="3612" max="3612" width="4.28515625" style="89" customWidth="1"/>
    <col min="3613" max="3613" width="8.28515625" style="89" customWidth="1"/>
    <col min="3614" max="3614" width="8.7109375" style="89" customWidth="1"/>
    <col min="3615" max="3840" width="9.140625" style="89"/>
    <col min="3841" max="3841" width="6.7109375" style="89" customWidth="1"/>
    <col min="3842" max="3842" width="3.7109375" style="89" customWidth="1"/>
    <col min="3843" max="3843" width="13" style="89" customWidth="1"/>
    <col min="3844" max="3844" width="51.85546875" style="89" customWidth="1"/>
    <col min="3845" max="3845" width="11.28515625" style="89" customWidth="1"/>
    <col min="3846" max="3846" width="7.28515625" style="89" customWidth="1"/>
    <col min="3847" max="3847" width="8.7109375" style="89" customWidth="1"/>
    <col min="3848" max="3850" width="9.7109375" style="89" customWidth="1"/>
    <col min="3851" max="3851" width="7.42578125" style="89" customWidth="1"/>
    <col min="3852" max="3852" width="8.28515625" style="89" customWidth="1"/>
    <col min="3853" max="3853" width="7.140625" style="89" customWidth="1"/>
    <col min="3854" max="3854" width="7" style="89" customWidth="1"/>
    <col min="3855" max="3855" width="3.5703125" style="89" customWidth="1"/>
    <col min="3856" max="3856" width="12.7109375" style="89" customWidth="1"/>
    <col min="3857" max="3859" width="11.28515625" style="89" customWidth="1"/>
    <col min="3860" max="3860" width="10.5703125" style="89" customWidth="1"/>
    <col min="3861" max="3861" width="10.28515625" style="89" customWidth="1"/>
    <col min="3862" max="3862" width="5.7109375" style="89" customWidth="1"/>
    <col min="3863" max="3865" width="9.140625" style="89"/>
    <col min="3866" max="3866" width="7.5703125" style="89" customWidth="1"/>
    <col min="3867" max="3867" width="24.85546875" style="89" customWidth="1"/>
    <col min="3868" max="3868" width="4.28515625" style="89" customWidth="1"/>
    <col min="3869" max="3869" width="8.28515625" style="89" customWidth="1"/>
    <col min="3870" max="3870" width="8.7109375" style="89" customWidth="1"/>
    <col min="3871" max="4096" width="9.140625" style="89"/>
    <col min="4097" max="4097" width="6.7109375" style="89" customWidth="1"/>
    <col min="4098" max="4098" width="3.7109375" style="89" customWidth="1"/>
    <col min="4099" max="4099" width="13" style="89" customWidth="1"/>
    <col min="4100" max="4100" width="51.85546875" style="89" customWidth="1"/>
    <col min="4101" max="4101" width="11.28515625" style="89" customWidth="1"/>
    <col min="4102" max="4102" width="7.28515625" style="89" customWidth="1"/>
    <col min="4103" max="4103" width="8.7109375" style="89" customWidth="1"/>
    <col min="4104" max="4106" width="9.7109375" style="89" customWidth="1"/>
    <col min="4107" max="4107" width="7.42578125" style="89" customWidth="1"/>
    <col min="4108" max="4108" width="8.28515625" style="89" customWidth="1"/>
    <col min="4109" max="4109" width="7.140625" style="89" customWidth="1"/>
    <col min="4110" max="4110" width="7" style="89" customWidth="1"/>
    <col min="4111" max="4111" width="3.5703125" style="89" customWidth="1"/>
    <col min="4112" max="4112" width="12.7109375" style="89" customWidth="1"/>
    <col min="4113" max="4115" width="11.28515625" style="89" customWidth="1"/>
    <col min="4116" max="4116" width="10.5703125" style="89" customWidth="1"/>
    <col min="4117" max="4117" width="10.28515625" style="89" customWidth="1"/>
    <col min="4118" max="4118" width="5.7109375" style="89" customWidth="1"/>
    <col min="4119" max="4121" width="9.140625" style="89"/>
    <col min="4122" max="4122" width="7.5703125" style="89" customWidth="1"/>
    <col min="4123" max="4123" width="24.85546875" style="89" customWidth="1"/>
    <col min="4124" max="4124" width="4.28515625" style="89" customWidth="1"/>
    <col min="4125" max="4125" width="8.28515625" style="89" customWidth="1"/>
    <col min="4126" max="4126" width="8.7109375" style="89" customWidth="1"/>
    <col min="4127" max="4352" width="9.140625" style="89"/>
    <col min="4353" max="4353" width="6.7109375" style="89" customWidth="1"/>
    <col min="4354" max="4354" width="3.7109375" style="89" customWidth="1"/>
    <col min="4355" max="4355" width="13" style="89" customWidth="1"/>
    <col min="4356" max="4356" width="51.85546875" style="89" customWidth="1"/>
    <col min="4357" max="4357" width="11.28515625" style="89" customWidth="1"/>
    <col min="4358" max="4358" width="7.28515625" style="89" customWidth="1"/>
    <col min="4359" max="4359" width="8.7109375" style="89" customWidth="1"/>
    <col min="4360" max="4362" width="9.7109375" style="89" customWidth="1"/>
    <col min="4363" max="4363" width="7.42578125" style="89" customWidth="1"/>
    <col min="4364" max="4364" width="8.28515625" style="89" customWidth="1"/>
    <col min="4365" max="4365" width="7.140625" style="89" customWidth="1"/>
    <col min="4366" max="4366" width="7" style="89" customWidth="1"/>
    <col min="4367" max="4367" width="3.5703125" style="89" customWidth="1"/>
    <col min="4368" max="4368" width="12.7109375" style="89" customWidth="1"/>
    <col min="4369" max="4371" width="11.28515625" style="89" customWidth="1"/>
    <col min="4372" max="4372" width="10.5703125" style="89" customWidth="1"/>
    <col min="4373" max="4373" width="10.28515625" style="89" customWidth="1"/>
    <col min="4374" max="4374" width="5.7109375" style="89" customWidth="1"/>
    <col min="4375" max="4377" width="9.140625" style="89"/>
    <col min="4378" max="4378" width="7.5703125" style="89" customWidth="1"/>
    <col min="4379" max="4379" width="24.85546875" style="89" customWidth="1"/>
    <col min="4380" max="4380" width="4.28515625" style="89" customWidth="1"/>
    <col min="4381" max="4381" width="8.28515625" style="89" customWidth="1"/>
    <col min="4382" max="4382" width="8.7109375" style="89" customWidth="1"/>
    <col min="4383" max="4608" width="9.140625" style="89"/>
    <col min="4609" max="4609" width="6.7109375" style="89" customWidth="1"/>
    <col min="4610" max="4610" width="3.7109375" style="89" customWidth="1"/>
    <col min="4611" max="4611" width="13" style="89" customWidth="1"/>
    <col min="4612" max="4612" width="51.85546875" style="89" customWidth="1"/>
    <col min="4613" max="4613" width="11.28515625" style="89" customWidth="1"/>
    <col min="4614" max="4614" width="7.28515625" style="89" customWidth="1"/>
    <col min="4615" max="4615" width="8.7109375" style="89" customWidth="1"/>
    <col min="4616" max="4618" width="9.7109375" style="89" customWidth="1"/>
    <col min="4619" max="4619" width="7.42578125" style="89" customWidth="1"/>
    <col min="4620" max="4620" width="8.28515625" style="89" customWidth="1"/>
    <col min="4621" max="4621" width="7.140625" style="89" customWidth="1"/>
    <col min="4622" max="4622" width="7" style="89" customWidth="1"/>
    <col min="4623" max="4623" width="3.5703125" style="89" customWidth="1"/>
    <col min="4624" max="4624" width="12.7109375" style="89" customWidth="1"/>
    <col min="4625" max="4627" width="11.28515625" style="89" customWidth="1"/>
    <col min="4628" max="4628" width="10.5703125" style="89" customWidth="1"/>
    <col min="4629" max="4629" width="10.28515625" style="89" customWidth="1"/>
    <col min="4630" max="4630" width="5.7109375" style="89" customWidth="1"/>
    <col min="4631" max="4633" width="9.140625" style="89"/>
    <col min="4634" max="4634" width="7.5703125" style="89" customWidth="1"/>
    <col min="4635" max="4635" width="24.85546875" style="89" customWidth="1"/>
    <col min="4636" max="4636" width="4.28515625" style="89" customWidth="1"/>
    <col min="4637" max="4637" width="8.28515625" style="89" customWidth="1"/>
    <col min="4638" max="4638" width="8.7109375" style="89" customWidth="1"/>
    <col min="4639" max="4864" width="9.140625" style="89"/>
    <col min="4865" max="4865" width="6.7109375" style="89" customWidth="1"/>
    <col min="4866" max="4866" width="3.7109375" style="89" customWidth="1"/>
    <col min="4867" max="4867" width="13" style="89" customWidth="1"/>
    <col min="4868" max="4868" width="51.85546875" style="89" customWidth="1"/>
    <col min="4869" max="4869" width="11.28515625" style="89" customWidth="1"/>
    <col min="4870" max="4870" width="7.28515625" style="89" customWidth="1"/>
    <col min="4871" max="4871" width="8.7109375" style="89" customWidth="1"/>
    <col min="4872" max="4874" width="9.7109375" style="89" customWidth="1"/>
    <col min="4875" max="4875" width="7.42578125" style="89" customWidth="1"/>
    <col min="4876" max="4876" width="8.28515625" style="89" customWidth="1"/>
    <col min="4877" max="4877" width="7.140625" style="89" customWidth="1"/>
    <col min="4878" max="4878" width="7" style="89" customWidth="1"/>
    <col min="4879" max="4879" width="3.5703125" style="89" customWidth="1"/>
    <col min="4880" max="4880" width="12.7109375" style="89" customWidth="1"/>
    <col min="4881" max="4883" width="11.28515625" style="89" customWidth="1"/>
    <col min="4884" max="4884" width="10.5703125" style="89" customWidth="1"/>
    <col min="4885" max="4885" width="10.28515625" style="89" customWidth="1"/>
    <col min="4886" max="4886" width="5.7109375" style="89" customWidth="1"/>
    <col min="4887" max="4889" width="9.140625" style="89"/>
    <col min="4890" max="4890" width="7.5703125" style="89" customWidth="1"/>
    <col min="4891" max="4891" width="24.85546875" style="89" customWidth="1"/>
    <col min="4892" max="4892" width="4.28515625" style="89" customWidth="1"/>
    <col min="4893" max="4893" width="8.28515625" style="89" customWidth="1"/>
    <col min="4894" max="4894" width="8.7109375" style="89" customWidth="1"/>
    <col min="4895" max="5120" width="9.140625" style="89"/>
    <col min="5121" max="5121" width="6.7109375" style="89" customWidth="1"/>
    <col min="5122" max="5122" width="3.7109375" style="89" customWidth="1"/>
    <col min="5123" max="5123" width="13" style="89" customWidth="1"/>
    <col min="5124" max="5124" width="51.85546875" style="89" customWidth="1"/>
    <col min="5125" max="5125" width="11.28515625" style="89" customWidth="1"/>
    <col min="5126" max="5126" width="7.28515625" style="89" customWidth="1"/>
    <col min="5127" max="5127" width="8.7109375" style="89" customWidth="1"/>
    <col min="5128" max="5130" width="9.7109375" style="89" customWidth="1"/>
    <col min="5131" max="5131" width="7.42578125" style="89" customWidth="1"/>
    <col min="5132" max="5132" width="8.28515625" style="89" customWidth="1"/>
    <col min="5133" max="5133" width="7.140625" style="89" customWidth="1"/>
    <col min="5134" max="5134" width="7" style="89" customWidth="1"/>
    <col min="5135" max="5135" width="3.5703125" style="89" customWidth="1"/>
    <col min="5136" max="5136" width="12.7109375" style="89" customWidth="1"/>
    <col min="5137" max="5139" width="11.28515625" style="89" customWidth="1"/>
    <col min="5140" max="5140" width="10.5703125" style="89" customWidth="1"/>
    <col min="5141" max="5141" width="10.28515625" style="89" customWidth="1"/>
    <col min="5142" max="5142" width="5.7109375" style="89" customWidth="1"/>
    <col min="5143" max="5145" width="9.140625" style="89"/>
    <col min="5146" max="5146" width="7.5703125" style="89" customWidth="1"/>
    <col min="5147" max="5147" width="24.85546875" style="89" customWidth="1"/>
    <col min="5148" max="5148" width="4.28515625" style="89" customWidth="1"/>
    <col min="5149" max="5149" width="8.28515625" style="89" customWidth="1"/>
    <col min="5150" max="5150" width="8.7109375" style="89" customWidth="1"/>
    <col min="5151" max="5376" width="9.140625" style="89"/>
    <col min="5377" max="5377" width="6.7109375" style="89" customWidth="1"/>
    <col min="5378" max="5378" width="3.7109375" style="89" customWidth="1"/>
    <col min="5379" max="5379" width="13" style="89" customWidth="1"/>
    <col min="5380" max="5380" width="51.85546875" style="89" customWidth="1"/>
    <col min="5381" max="5381" width="11.28515625" style="89" customWidth="1"/>
    <col min="5382" max="5382" width="7.28515625" style="89" customWidth="1"/>
    <col min="5383" max="5383" width="8.7109375" style="89" customWidth="1"/>
    <col min="5384" max="5386" width="9.7109375" style="89" customWidth="1"/>
    <col min="5387" max="5387" width="7.42578125" style="89" customWidth="1"/>
    <col min="5388" max="5388" width="8.28515625" style="89" customWidth="1"/>
    <col min="5389" max="5389" width="7.140625" style="89" customWidth="1"/>
    <col min="5390" max="5390" width="7" style="89" customWidth="1"/>
    <col min="5391" max="5391" width="3.5703125" style="89" customWidth="1"/>
    <col min="5392" max="5392" width="12.7109375" style="89" customWidth="1"/>
    <col min="5393" max="5395" width="11.28515625" style="89" customWidth="1"/>
    <col min="5396" max="5396" width="10.5703125" style="89" customWidth="1"/>
    <col min="5397" max="5397" width="10.28515625" style="89" customWidth="1"/>
    <col min="5398" max="5398" width="5.7109375" style="89" customWidth="1"/>
    <col min="5399" max="5401" width="9.140625" style="89"/>
    <col min="5402" max="5402" width="7.5703125" style="89" customWidth="1"/>
    <col min="5403" max="5403" width="24.85546875" style="89" customWidth="1"/>
    <col min="5404" max="5404" width="4.28515625" style="89" customWidth="1"/>
    <col min="5405" max="5405" width="8.28515625" style="89" customWidth="1"/>
    <col min="5406" max="5406" width="8.7109375" style="89" customWidth="1"/>
    <col min="5407" max="5632" width="9.140625" style="89"/>
    <col min="5633" max="5633" width="6.7109375" style="89" customWidth="1"/>
    <col min="5634" max="5634" width="3.7109375" style="89" customWidth="1"/>
    <col min="5635" max="5635" width="13" style="89" customWidth="1"/>
    <col min="5636" max="5636" width="51.85546875" style="89" customWidth="1"/>
    <col min="5637" max="5637" width="11.28515625" style="89" customWidth="1"/>
    <col min="5638" max="5638" width="7.28515625" style="89" customWidth="1"/>
    <col min="5639" max="5639" width="8.7109375" style="89" customWidth="1"/>
    <col min="5640" max="5642" width="9.7109375" style="89" customWidth="1"/>
    <col min="5643" max="5643" width="7.42578125" style="89" customWidth="1"/>
    <col min="5644" max="5644" width="8.28515625" style="89" customWidth="1"/>
    <col min="5645" max="5645" width="7.140625" style="89" customWidth="1"/>
    <col min="5646" max="5646" width="7" style="89" customWidth="1"/>
    <col min="5647" max="5647" width="3.5703125" style="89" customWidth="1"/>
    <col min="5648" max="5648" width="12.7109375" style="89" customWidth="1"/>
    <col min="5649" max="5651" width="11.28515625" style="89" customWidth="1"/>
    <col min="5652" max="5652" width="10.5703125" style="89" customWidth="1"/>
    <col min="5653" max="5653" width="10.28515625" style="89" customWidth="1"/>
    <col min="5654" max="5654" width="5.7109375" style="89" customWidth="1"/>
    <col min="5655" max="5657" width="9.140625" style="89"/>
    <col min="5658" max="5658" width="7.5703125" style="89" customWidth="1"/>
    <col min="5659" max="5659" width="24.85546875" style="89" customWidth="1"/>
    <col min="5660" max="5660" width="4.28515625" style="89" customWidth="1"/>
    <col min="5661" max="5661" width="8.28515625" style="89" customWidth="1"/>
    <col min="5662" max="5662" width="8.7109375" style="89" customWidth="1"/>
    <col min="5663" max="5888" width="9.140625" style="89"/>
    <col min="5889" max="5889" width="6.7109375" style="89" customWidth="1"/>
    <col min="5890" max="5890" width="3.7109375" style="89" customWidth="1"/>
    <col min="5891" max="5891" width="13" style="89" customWidth="1"/>
    <col min="5892" max="5892" width="51.85546875" style="89" customWidth="1"/>
    <col min="5893" max="5893" width="11.28515625" style="89" customWidth="1"/>
    <col min="5894" max="5894" width="7.28515625" style="89" customWidth="1"/>
    <col min="5895" max="5895" width="8.7109375" style="89" customWidth="1"/>
    <col min="5896" max="5898" width="9.7109375" style="89" customWidth="1"/>
    <col min="5899" max="5899" width="7.42578125" style="89" customWidth="1"/>
    <col min="5900" max="5900" width="8.28515625" style="89" customWidth="1"/>
    <col min="5901" max="5901" width="7.140625" style="89" customWidth="1"/>
    <col min="5902" max="5902" width="7" style="89" customWidth="1"/>
    <col min="5903" max="5903" width="3.5703125" style="89" customWidth="1"/>
    <col min="5904" max="5904" width="12.7109375" style="89" customWidth="1"/>
    <col min="5905" max="5907" width="11.28515625" style="89" customWidth="1"/>
    <col min="5908" max="5908" width="10.5703125" style="89" customWidth="1"/>
    <col min="5909" max="5909" width="10.28515625" style="89" customWidth="1"/>
    <col min="5910" max="5910" width="5.7109375" style="89" customWidth="1"/>
    <col min="5911" max="5913" width="9.140625" style="89"/>
    <col min="5914" max="5914" width="7.5703125" style="89" customWidth="1"/>
    <col min="5915" max="5915" width="24.85546875" style="89" customWidth="1"/>
    <col min="5916" max="5916" width="4.28515625" style="89" customWidth="1"/>
    <col min="5917" max="5917" width="8.28515625" style="89" customWidth="1"/>
    <col min="5918" max="5918" width="8.7109375" style="89" customWidth="1"/>
    <col min="5919" max="6144" width="9.140625" style="89"/>
    <col min="6145" max="6145" width="6.7109375" style="89" customWidth="1"/>
    <col min="6146" max="6146" width="3.7109375" style="89" customWidth="1"/>
    <col min="6147" max="6147" width="13" style="89" customWidth="1"/>
    <col min="6148" max="6148" width="51.85546875" style="89" customWidth="1"/>
    <col min="6149" max="6149" width="11.28515625" style="89" customWidth="1"/>
    <col min="6150" max="6150" width="7.28515625" style="89" customWidth="1"/>
    <col min="6151" max="6151" width="8.7109375" style="89" customWidth="1"/>
    <col min="6152" max="6154" width="9.7109375" style="89" customWidth="1"/>
    <col min="6155" max="6155" width="7.42578125" style="89" customWidth="1"/>
    <col min="6156" max="6156" width="8.28515625" style="89" customWidth="1"/>
    <col min="6157" max="6157" width="7.140625" style="89" customWidth="1"/>
    <col min="6158" max="6158" width="7" style="89" customWidth="1"/>
    <col min="6159" max="6159" width="3.5703125" style="89" customWidth="1"/>
    <col min="6160" max="6160" width="12.7109375" style="89" customWidth="1"/>
    <col min="6161" max="6163" width="11.28515625" style="89" customWidth="1"/>
    <col min="6164" max="6164" width="10.5703125" style="89" customWidth="1"/>
    <col min="6165" max="6165" width="10.28515625" style="89" customWidth="1"/>
    <col min="6166" max="6166" width="5.7109375" style="89" customWidth="1"/>
    <col min="6167" max="6169" width="9.140625" style="89"/>
    <col min="6170" max="6170" width="7.5703125" style="89" customWidth="1"/>
    <col min="6171" max="6171" width="24.85546875" style="89" customWidth="1"/>
    <col min="6172" max="6172" width="4.28515625" style="89" customWidth="1"/>
    <col min="6173" max="6173" width="8.28515625" style="89" customWidth="1"/>
    <col min="6174" max="6174" width="8.7109375" style="89" customWidth="1"/>
    <col min="6175" max="6400" width="9.140625" style="89"/>
    <col min="6401" max="6401" width="6.7109375" style="89" customWidth="1"/>
    <col min="6402" max="6402" width="3.7109375" style="89" customWidth="1"/>
    <col min="6403" max="6403" width="13" style="89" customWidth="1"/>
    <col min="6404" max="6404" width="51.85546875" style="89" customWidth="1"/>
    <col min="6405" max="6405" width="11.28515625" style="89" customWidth="1"/>
    <col min="6406" max="6406" width="7.28515625" style="89" customWidth="1"/>
    <col min="6407" max="6407" width="8.7109375" style="89" customWidth="1"/>
    <col min="6408" max="6410" width="9.7109375" style="89" customWidth="1"/>
    <col min="6411" max="6411" width="7.42578125" style="89" customWidth="1"/>
    <col min="6412" max="6412" width="8.28515625" style="89" customWidth="1"/>
    <col min="6413" max="6413" width="7.140625" style="89" customWidth="1"/>
    <col min="6414" max="6414" width="7" style="89" customWidth="1"/>
    <col min="6415" max="6415" width="3.5703125" style="89" customWidth="1"/>
    <col min="6416" max="6416" width="12.7109375" style="89" customWidth="1"/>
    <col min="6417" max="6419" width="11.28515625" style="89" customWidth="1"/>
    <col min="6420" max="6420" width="10.5703125" style="89" customWidth="1"/>
    <col min="6421" max="6421" width="10.28515625" style="89" customWidth="1"/>
    <col min="6422" max="6422" width="5.7109375" style="89" customWidth="1"/>
    <col min="6423" max="6425" width="9.140625" style="89"/>
    <col min="6426" max="6426" width="7.5703125" style="89" customWidth="1"/>
    <col min="6427" max="6427" width="24.85546875" style="89" customWidth="1"/>
    <col min="6428" max="6428" width="4.28515625" style="89" customWidth="1"/>
    <col min="6429" max="6429" width="8.28515625" style="89" customWidth="1"/>
    <col min="6430" max="6430" width="8.7109375" style="89" customWidth="1"/>
    <col min="6431" max="6656" width="9.140625" style="89"/>
    <col min="6657" max="6657" width="6.7109375" style="89" customWidth="1"/>
    <col min="6658" max="6658" width="3.7109375" style="89" customWidth="1"/>
    <col min="6659" max="6659" width="13" style="89" customWidth="1"/>
    <col min="6660" max="6660" width="51.85546875" style="89" customWidth="1"/>
    <col min="6661" max="6661" width="11.28515625" style="89" customWidth="1"/>
    <col min="6662" max="6662" width="7.28515625" style="89" customWidth="1"/>
    <col min="6663" max="6663" width="8.7109375" style="89" customWidth="1"/>
    <col min="6664" max="6666" width="9.7109375" style="89" customWidth="1"/>
    <col min="6667" max="6667" width="7.42578125" style="89" customWidth="1"/>
    <col min="6668" max="6668" width="8.28515625" style="89" customWidth="1"/>
    <col min="6669" max="6669" width="7.140625" style="89" customWidth="1"/>
    <col min="6670" max="6670" width="7" style="89" customWidth="1"/>
    <col min="6671" max="6671" width="3.5703125" style="89" customWidth="1"/>
    <col min="6672" max="6672" width="12.7109375" style="89" customWidth="1"/>
    <col min="6673" max="6675" width="11.28515625" style="89" customWidth="1"/>
    <col min="6676" max="6676" width="10.5703125" style="89" customWidth="1"/>
    <col min="6677" max="6677" width="10.28515625" style="89" customWidth="1"/>
    <col min="6678" max="6678" width="5.7109375" style="89" customWidth="1"/>
    <col min="6679" max="6681" width="9.140625" style="89"/>
    <col min="6682" max="6682" width="7.5703125" style="89" customWidth="1"/>
    <col min="6683" max="6683" width="24.85546875" style="89" customWidth="1"/>
    <col min="6684" max="6684" width="4.28515625" style="89" customWidth="1"/>
    <col min="6685" max="6685" width="8.28515625" style="89" customWidth="1"/>
    <col min="6686" max="6686" width="8.7109375" style="89" customWidth="1"/>
    <col min="6687" max="6912" width="9.140625" style="89"/>
    <col min="6913" max="6913" width="6.7109375" style="89" customWidth="1"/>
    <col min="6914" max="6914" width="3.7109375" style="89" customWidth="1"/>
    <col min="6915" max="6915" width="13" style="89" customWidth="1"/>
    <col min="6916" max="6916" width="51.85546875" style="89" customWidth="1"/>
    <col min="6917" max="6917" width="11.28515625" style="89" customWidth="1"/>
    <col min="6918" max="6918" width="7.28515625" style="89" customWidth="1"/>
    <col min="6919" max="6919" width="8.7109375" style="89" customWidth="1"/>
    <col min="6920" max="6922" width="9.7109375" style="89" customWidth="1"/>
    <col min="6923" max="6923" width="7.42578125" style="89" customWidth="1"/>
    <col min="6924" max="6924" width="8.28515625" style="89" customWidth="1"/>
    <col min="6925" max="6925" width="7.140625" style="89" customWidth="1"/>
    <col min="6926" max="6926" width="7" style="89" customWidth="1"/>
    <col min="6927" max="6927" width="3.5703125" style="89" customWidth="1"/>
    <col min="6928" max="6928" width="12.7109375" style="89" customWidth="1"/>
    <col min="6929" max="6931" width="11.28515625" style="89" customWidth="1"/>
    <col min="6932" max="6932" width="10.5703125" style="89" customWidth="1"/>
    <col min="6933" max="6933" width="10.28515625" style="89" customWidth="1"/>
    <col min="6934" max="6934" width="5.7109375" style="89" customWidth="1"/>
    <col min="6935" max="6937" width="9.140625" style="89"/>
    <col min="6938" max="6938" width="7.5703125" style="89" customWidth="1"/>
    <col min="6939" max="6939" width="24.85546875" style="89" customWidth="1"/>
    <col min="6940" max="6940" width="4.28515625" style="89" customWidth="1"/>
    <col min="6941" max="6941" width="8.28515625" style="89" customWidth="1"/>
    <col min="6942" max="6942" width="8.7109375" style="89" customWidth="1"/>
    <col min="6943" max="7168" width="9.140625" style="89"/>
    <col min="7169" max="7169" width="6.7109375" style="89" customWidth="1"/>
    <col min="7170" max="7170" width="3.7109375" style="89" customWidth="1"/>
    <col min="7171" max="7171" width="13" style="89" customWidth="1"/>
    <col min="7172" max="7172" width="51.85546875" style="89" customWidth="1"/>
    <col min="7173" max="7173" width="11.28515625" style="89" customWidth="1"/>
    <col min="7174" max="7174" width="7.28515625" style="89" customWidth="1"/>
    <col min="7175" max="7175" width="8.7109375" style="89" customWidth="1"/>
    <col min="7176" max="7178" width="9.7109375" style="89" customWidth="1"/>
    <col min="7179" max="7179" width="7.42578125" style="89" customWidth="1"/>
    <col min="7180" max="7180" width="8.28515625" style="89" customWidth="1"/>
    <col min="7181" max="7181" width="7.140625" style="89" customWidth="1"/>
    <col min="7182" max="7182" width="7" style="89" customWidth="1"/>
    <col min="7183" max="7183" width="3.5703125" style="89" customWidth="1"/>
    <col min="7184" max="7184" width="12.7109375" style="89" customWidth="1"/>
    <col min="7185" max="7187" width="11.28515625" style="89" customWidth="1"/>
    <col min="7188" max="7188" width="10.5703125" style="89" customWidth="1"/>
    <col min="7189" max="7189" width="10.28515625" style="89" customWidth="1"/>
    <col min="7190" max="7190" width="5.7109375" style="89" customWidth="1"/>
    <col min="7191" max="7193" width="9.140625" style="89"/>
    <col min="7194" max="7194" width="7.5703125" style="89" customWidth="1"/>
    <col min="7195" max="7195" width="24.85546875" style="89" customWidth="1"/>
    <col min="7196" max="7196" width="4.28515625" style="89" customWidth="1"/>
    <col min="7197" max="7197" width="8.28515625" style="89" customWidth="1"/>
    <col min="7198" max="7198" width="8.7109375" style="89" customWidth="1"/>
    <col min="7199" max="7424" width="9.140625" style="89"/>
    <col min="7425" max="7425" width="6.7109375" style="89" customWidth="1"/>
    <col min="7426" max="7426" width="3.7109375" style="89" customWidth="1"/>
    <col min="7427" max="7427" width="13" style="89" customWidth="1"/>
    <col min="7428" max="7428" width="51.85546875" style="89" customWidth="1"/>
    <col min="7429" max="7429" width="11.28515625" style="89" customWidth="1"/>
    <col min="7430" max="7430" width="7.28515625" style="89" customWidth="1"/>
    <col min="7431" max="7431" width="8.7109375" style="89" customWidth="1"/>
    <col min="7432" max="7434" width="9.7109375" style="89" customWidth="1"/>
    <col min="7435" max="7435" width="7.42578125" style="89" customWidth="1"/>
    <col min="7436" max="7436" width="8.28515625" style="89" customWidth="1"/>
    <col min="7437" max="7437" width="7.140625" style="89" customWidth="1"/>
    <col min="7438" max="7438" width="7" style="89" customWidth="1"/>
    <col min="7439" max="7439" width="3.5703125" style="89" customWidth="1"/>
    <col min="7440" max="7440" width="12.7109375" style="89" customWidth="1"/>
    <col min="7441" max="7443" width="11.28515625" style="89" customWidth="1"/>
    <col min="7444" max="7444" width="10.5703125" style="89" customWidth="1"/>
    <col min="7445" max="7445" width="10.28515625" style="89" customWidth="1"/>
    <col min="7446" max="7446" width="5.7109375" style="89" customWidth="1"/>
    <col min="7447" max="7449" width="9.140625" style="89"/>
    <col min="7450" max="7450" width="7.5703125" style="89" customWidth="1"/>
    <col min="7451" max="7451" width="24.85546875" style="89" customWidth="1"/>
    <col min="7452" max="7452" width="4.28515625" style="89" customWidth="1"/>
    <col min="7453" max="7453" width="8.28515625" style="89" customWidth="1"/>
    <col min="7454" max="7454" width="8.7109375" style="89" customWidth="1"/>
    <col min="7455" max="7680" width="9.140625" style="89"/>
    <col min="7681" max="7681" width="6.7109375" style="89" customWidth="1"/>
    <col min="7682" max="7682" width="3.7109375" style="89" customWidth="1"/>
    <col min="7683" max="7683" width="13" style="89" customWidth="1"/>
    <col min="7684" max="7684" width="51.85546875" style="89" customWidth="1"/>
    <col min="7685" max="7685" width="11.28515625" style="89" customWidth="1"/>
    <col min="7686" max="7686" width="7.28515625" style="89" customWidth="1"/>
    <col min="7687" max="7687" width="8.7109375" style="89" customWidth="1"/>
    <col min="7688" max="7690" width="9.7109375" style="89" customWidth="1"/>
    <col min="7691" max="7691" width="7.42578125" style="89" customWidth="1"/>
    <col min="7692" max="7692" width="8.28515625" style="89" customWidth="1"/>
    <col min="7693" max="7693" width="7.140625" style="89" customWidth="1"/>
    <col min="7694" max="7694" width="7" style="89" customWidth="1"/>
    <col min="7695" max="7695" width="3.5703125" style="89" customWidth="1"/>
    <col min="7696" max="7696" width="12.7109375" style="89" customWidth="1"/>
    <col min="7697" max="7699" width="11.28515625" style="89" customWidth="1"/>
    <col min="7700" max="7700" width="10.5703125" style="89" customWidth="1"/>
    <col min="7701" max="7701" width="10.28515625" style="89" customWidth="1"/>
    <col min="7702" max="7702" width="5.7109375" style="89" customWidth="1"/>
    <col min="7703" max="7705" width="9.140625" style="89"/>
    <col min="7706" max="7706" width="7.5703125" style="89" customWidth="1"/>
    <col min="7707" max="7707" width="24.85546875" style="89" customWidth="1"/>
    <col min="7708" max="7708" width="4.28515625" style="89" customWidth="1"/>
    <col min="7709" max="7709" width="8.28515625" style="89" customWidth="1"/>
    <col min="7710" max="7710" width="8.7109375" style="89" customWidth="1"/>
    <col min="7711" max="7936" width="9.140625" style="89"/>
    <col min="7937" max="7937" width="6.7109375" style="89" customWidth="1"/>
    <col min="7938" max="7938" width="3.7109375" style="89" customWidth="1"/>
    <col min="7939" max="7939" width="13" style="89" customWidth="1"/>
    <col min="7940" max="7940" width="51.85546875" style="89" customWidth="1"/>
    <col min="7941" max="7941" width="11.28515625" style="89" customWidth="1"/>
    <col min="7942" max="7942" width="7.28515625" style="89" customWidth="1"/>
    <col min="7943" max="7943" width="8.7109375" style="89" customWidth="1"/>
    <col min="7944" max="7946" width="9.7109375" style="89" customWidth="1"/>
    <col min="7947" max="7947" width="7.42578125" style="89" customWidth="1"/>
    <col min="7948" max="7948" width="8.28515625" style="89" customWidth="1"/>
    <col min="7949" max="7949" width="7.140625" style="89" customWidth="1"/>
    <col min="7950" max="7950" width="7" style="89" customWidth="1"/>
    <col min="7951" max="7951" width="3.5703125" style="89" customWidth="1"/>
    <col min="7952" max="7952" width="12.7109375" style="89" customWidth="1"/>
    <col min="7953" max="7955" width="11.28515625" style="89" customWidth="1"/>
    <col min="7956" max="7956" width="10.5703125" style="89" customWidth="1"/>
    <col min="7957" max="7957" width="10.28515625" style="89" customWidth="1"/>
    <col min="7958" max="7958" width="5.7109375" style="89" customWidth="1"/>
    <col min="7959" max="7961" width="9.140625" style="89"/>
    <col min="7962" max="7962" width="7.5703125" style="89" customWidth="1"/>
    <col min="7963" max="7963" width="24.85546875" style="89" customWidth="1"/>
    <col min="7964" max="7964" width="4.28515625" style="89" customWidth="1"/>
    <col min="7965" max="7965" width="8.28515625" style="89" customWidth="1"/>
    <col min="7966" max="7966" width="8.7109375" style="89" customWidth="1"/>
    <col min="7967" max="8192" width="9.140625" style="89"/>
    <col min="8193" max="8193" width="6.7109375" style="89" customWidth="1"/>
    <col min="8194" max="8194" width="3.7109375" style="89" customWidth="1"/>
    <col min="8195" max="8195" width="13" style="89" customWidth="1"/>
    <col min="8196" max="8196" width="51.85546875" style="89" customWidth="1"/>
    <col min="8197" max="8197" width="11.28515625" style="89" customWidth="1"/>
    <col min="8198" max="8198" width="7.28515625" style="89" customWidth="1"/>
    <col min="8199" max="8199" width="8.7109375" style="89" customWidth="1"/>
    <col min="8200" max="8202" width="9.7109375" style="89" customWidth="1"/>
    <col min="8203" max="8203" width="7.42578125" style="89" customWidth="1"/>
    <col min="8204" max="8204" width="8.28515625" style="89" customWidth="1"/>
    <col min="8205" max="8205" width="7.140625" style="89" customWidth="1"/>
    <col min="8206" max="8206" width="7" style="89" customWidth="1"/>
    <col min="8207" max="8207" width="3.5703125" style="89" customWidth="1"/>
    <col min="8208" max="8208" width="12.7109375" style="89" customWidth="1"/>
    <col min="8209" max="8211" width="11.28515625" style="89" customWidth="1"/>
    <col min="8212" max="8212" width="10.5703125" style="89" customWidth="1"/>
    <col min="8213" max="8213" width="10.28515625" style="89" customWidth="1"/>
    <col min="8214" max="8214" width="5.7109375" style="89" customWidth="1"/>
    <col min="8215" max="8217" width="9.140625" style="89"/>
    <col min="8218" max="8218" width="7.5703125" style="89" customWidth="1"/>
    <col min="8219" max="8219" width="24.85546875" style="89" customWidth="1"/>
    <col min="8220" max="8220" width="4.28515625" style="89" customWidth="1"/>
    <col min="8221" max="8221" width="8.28515625" style="89" customWidth="1"/>
    <col min="8222" max="8222" width="8.7109375" style="89" customWidth="1"/>
    <col min="8223" max="8448" width="9.140625" style="89"/>
    <col min="8449" max="8449" width="6.7109375" style="89" customWidth="1"/>
    <col min="8450" max="8450" width="3.7109375" style="89" customWidth="1"/>
    <col min="8451" max="8451" width="13" style="89" customWidth="1"/>
    <col min="8452" max="8452" width="51.85546875" style="89" customWidth="1"/>
    <col min="8453" max="8453" width="11.28515625" style="89" customWidth="1"/>
    <col min="8454" max="8454" width="7.28515625" style="89" customWidth="1"/>
    <col min="8455" max="8455" width="8.7109375" style="89" customWidth="1"/>
    <col min="8456" max="8458" width="9.7109375" style="89" customWidth="1"/>
    <col min="8459" max="8459" width="7.42578125" style="89" customWidth="1"/>
    <col min="8460" max="8460" width="8.28515625" style="89" customWidth="1"/>
    <col min="8461" max="8461" width="7.140625" style="89" customWidth="1"/>
    <col min="8462" max="8462" width="7" style="89" customWidth="1"/>
    <col min="8463" max="8463" width="3.5703125" style="89" customWidth="1"/>
    <col min="8464" max="8464" width="12.7109375" style="89" customWidth="1"/>
    <col min="8465" max="8467" width="11.28515625" style="89" customWidth="1"/>
    <col min="8468" max="8468" width="10.5703125" style="89" customWidth="1"/>
    <col min="8469" max="8469" width="10.28515625" style="89" customWidth="1"/>
    <col min="8470" max="8470" width="5.7109375" style="89" customWidth="1"/>
    <col min="8471" max="8473" width="9.140625" style="89"/>
    <col min="8474" max="8474" width="7.5703125" style="89" customWidth="1"/>
    <col min="8475" max="8475" width="24.85546875" style="89" customWidth="1"/>
    <col min="8476" max="8476" width="4.28515625" style="89" customWidth="1"/>
    <col min="8477" max="8477" width="8.28515625" style="89" customWidth="1"/>
    <col min="8478" max="8478" width="8.7109375" style="89" customWidth="1"/>
    <col min="8479" max="8704" width="9.140625" style="89"/>
    <col min="8705" max="8705" width="6.7109375" style="89" customWidth="1"/>
    <col min="8706" max="8706" width="3.7109375" style="89" customWidth="1"/>
    <col min="8707" max="8707" width="13" style="89" customWidth="1"/>
    <col min="8708" max="8708" width="51.85546875" style="89" customWidth="1"/>
    <col min="8709" max="8709" width="11.28515625" style="89" customWidth="1"/>
    <col min="8710" max="8710" width="7.28515625" style="89" customWidth="1"/>
    <col min="8711" max="8711" width="8.7109375" style="89" customWidth="1"/>
    <col min="8712" max="8714" width="9.7109375" style="89" customWidth="1"/>
    <col min="8715" max="8715" width="7.42578125" style="89" customWidth="1"/>
    <col min="8716" max="8716" width="8.28515625" style="89" customWidth="1"/>
    <col min="8717" max="8717" width="7.140625" style="89" customWidth="1"/>
    <col min="8718" max="8718" width="7" style="89" customWidth="1"/>
    <col min="8719" max="8719" width="3.5703125" style="89" customWidth="1"/>
    <col min="8720" max="8720" width="12.7109375" style="89" customWidth="1"/>
    <col min="8721" max="8723" width="11.28515625" style="89" customWidth="1"/>
    <col min="8724" max="8724" width="10.5703125" style="89" customWidth="1"/>
    <col min="8725" max="8725" width="10.28515625" style="89" customWidth="1"/>
    <col min="8726" max="8726" width="5.7109375" style="89" customWidth="1"/>
    <col min="8727" max="8729" width="9.140625" style="89"/>
    <col min="8730" max="8730" width="7.5703125" style="89" customWidth="1"/>
    <col min="8731" max="8731" width="24.85546875" style="89" customWidth="1"/>
    <col min="8732" max="8732" width="4.28515625" style="89" customWidth="1"/>
    <col min="8733" max="8733" width="8.28515625" style="89" customWidth="1"/>
    <col min="8734" max="8734" width="8.7109375" style="89" customWidth="1"/>
    <col min="8735" max="8960" width="9.140625" style="89"/>
    <col min="8961" max="8961" width="6.7109375" style="89" customWidth="1"/>
    <col min="8962" max="8962" width="3.7109375" style="89" customWidth="1"/>
    <col min="8963" max="8963" width="13" style="89" customWidth="1"/>
    <col min="8964" max="8964" width="51.85546875" style="89" customWidth="1"/>
    <col min="8965" max="8965" width="11.28515625" style="89" customWidth="1"/>
    <col min="8966" max="8966" width="7.28515625" style="89" customWidth="1"/>
    <col min="8967" max="8967" width="8.7109375" style="89" customWidth="1"/>
    <col min="8968" max="8970" width="9.7109375" style="89" customWidth="1"/>
    <col min="8971" max="8971" width="7.42578125" style="89" customWidth="1"/>
    <col min="8972" max="8972" width="8.28515625" style="89" customWidth="1"/>
    <col min="8973" max="8973" width="7.140625" style="89" customWidth="1"/>
    <col min="8974" max="8974" width="7" style="89" customWidth="1"/>
    <col min="8975" max="8975" width="3.5703125" style="89" customWidth="1"/>
    <col min="8976" max="8976" width="12.7109375" style="89" customWidth="1"/>
    <col min="8977" max="8979" width="11.28515625" style="89" customWidth="1"/>
    <col min="8980" max="8980" width="10.5703125" style="89" customWidth="1"/>
    <col min="8981" max="8981" width="10.28515625" style="89" customWidth="1"/>
    <col min="8982" max="8982" width="5.7109375" style="89" customWidth="1"/>
    <col min="8983" max="8985" width="9.140625" style="89"/>
    <col min="8986" max="8986" width="7.5703125" style="89" customWidth="1"/>
    <col min="8987" max="8987" width="24.85546875" style="89" customWidth="1"/>
    <col min="8988" max="8988" width="4.28515625" style="89" customWidth="1"/>
    <col min="8989" max="8989" width="8.28515625" style="89" customWidth="1"/>
    <col min="8990" max="8990" width="8.7109375" style="89" customWidth="1"/>
    <col min="8991" max="9216" width="9.140625" style="89"/>
    <col min="9217" max="9217" width="6.7109375" style="89" customWidth="1"/>
    <col min="9218" max="9218" width="3.7109375" style="89" customWidth="1"/>
    <col min="9219" max="9219" width="13" style="89" customWidth="1"/>
    <col min="9220" max="9220" width="51.85546875" style="89" customWidth="1"/>
    <col min="9221" max="9221" width="11.28515625" style="89" customWidth="1"/>
    <col min="9222" max="9222" width="7.28515625" style="89" customWidth="1"/>
    <col min="9223" max="9223" width="8.7109375" style="89" customWidth="1"/>
    <col min="9224" max="9226" width="9.7109375" style="89" customWidth="1"/>
    <col min="9227" max="9227" width="7.42578125" style="89" customWidth="1"/>
    <col min="9228" max="9228" width="8.28515625" style="89" customWidth="1"/>
    <col min="9229" max="9229" width="7.140625" style="89" customWidth="1"/>
    <col min="9230" max="9230" width="7" style="89" customWidth="1"/>
    <col min="9231" max="9231" width="3.5703125" style="89" customWidth="1"/>
    <col min="9232" max="9232" width="12.7109375" style="89" customWidth="1"/>
    <col min="9233" max="9235" width="11.28515625" style="89" customWidth="1"/>
    <col min="9236" max="9236" width="10.5703125" style="89" customWidth="1"/>
    <col min="9237" max="9237" width="10.28515625" style="89" customWidth="1"/>
    <col min="9238" max="9238" width="5.7109375" style="89" customWidth="1"/>
    <col min="9239" max="9241" width="9.140625" style="89"/>
    <col min="9242" max="9242" width="7.5703125" style="89" customWidth="1"/>
    <col min="9243" max="9243" width="24.85546875" style="89" customWidth="1"/>
    <col min="9244" max="9244" width="4.28515625" style="89" customWidth="1"/>
    <col min="9245" max="9245" width="8.28515625" style="89" customWidth="1"/>
    <col min="9246" max="9246" width="8.7109375" style="89" customWidth="1"/>
    <col min="9247" max="9472" width="9.140625" style="89"/>
    <col min="9473" max="9473" width="6.7109375" style="89" customWidth="1"/>
    <col min="9474" max="9474" width="3.7109375" style="89" customWidth="1"/>
    <col min="9475" max="9475" width="13" style="89" customWidth="1"/>
    <col min="9476" max="9476" width="51.85546875" style="89" customWidth="1"/>
    <col min="9477" max="9477" width="11.28515625" style="89" customWidth="1"/>
    <col min="9478" max="9478" width="7.28515625" style="89" customWidth="1"/>
    <col min="9479" max="9479" width="8.7109375" style="89" customWidth="1"/>
    <col min="9480" max="9482" width="9.7109375" style="89" customWidth="1"/>
    <col min="9483" max="9483" width="7.42578125" style="89" customWidth="1"/>
    <col min="9484" max="9484" width="8.28515625" style="89" customWidth="1"/>
    <col min="9485" max="9485" width="7.140625" style="89" customWidth="1"/>
    <col min="9486" max="9486" width="7" style="89" customWidth="1"/>
    <col min="9487" max="9487" width="3.5703125" style="89" customWidth="1"/>
    <col min="9488" max="9488" width="12.7109375" style="89" customWidth="1"/>
    <col min="9489" max="9491" width="11.28515625" style="89" customWidth="1"/>
    <col min="9492" max="9492" width="10.5703125" style="89" customWidth="1"/>
    <col min="9493" max="9493" width="10.28515625" style="89" customWidth="1"/>
    <col min="9494" max="9494" width="5.7109375" style="89" customWidth="1"/>
    <col min="9495" max="9497" width="9.140625" style="89"/>
    <col min="9498" max="9498" width="7.5703125" style="89" customWidth="1"/>
    <col min="9499" max="9499" width="24.85546875" style="89" customWidth="1"/>
    <col min="9500" max="9500" width="4.28515625" style="89" customWidth="1"/>
    <col min="9501" max="9501" width="8.28515625" style="89" customWidth="1"/>
    <col min="9502" max="9502" width="8.7109375" style="89" customWidth="1"/>
    <col min="9503" max="9728" width="9.140625" style="89"/>
    <col min="9729" max="9729" width="6.7109375" style="89" customWidth="1"/>
    <col min="9730" max="9730" width="3.7109375" style="89" customWidth="1"/>
    <col min="9731" max="9731" width="13" style="89" customWidth="1"/>
    <col min="9732" max="9732" width="51.85546875" style="89" customWidth="1"/>
    <col min="9733" max="9733" width="11.28515625" style="89" customWidth="1"/>
    <col min="9734" max="9734" width="7.28515625" style="89" customWidth="1"/>
    <col min="9735" max="9735" width="8.7109375" style="89" customWidth="1"/>
    <col min="9736" max="9738" width="9.7109375" style="89" customWidth="1"/>
    <col min="9739" max="9739" width="7.42578125" style="89" customWidth="1"/>
    <col min="9740" max="9740" width="8.28515625" style="89" customWidth="1"/>
    <col min="9741" max="9741" width="7.140625" style="89" customWidth="1"/>
    <col min="9742" max="9742" width="7" style="89" customWidth="1"/>
    <col min="9743" max="9743" width="3.5703125" style="89" customWidth="1"/>
    <col min="9744" max="9744" width="12.7109375" style="89" customWidth="1"/>
    <col min="9745" max="9747" width="11.28515625" style="89" customWidth="1"/>
    <col min="9748" max="9748" width="10.5703125" style="89" customWidth="1"/>
    <col min="9749" max="9749" width="10.28515625" style="89" customWidth="1"/>
    <col min="9750" max="9750" width="5.7109375" style="89" customWidth="1"/>
    <col min="9751" max="9753" width="9.140625" style="89"/>
    <col min="9754" max="9754" width="7.5703125" style="89" customWidth="1"/>
    <col min="9755" max="9755" width="24.85546875" style="89" customWidth="1"/>
    <col min="9756" max="9756" width="4.28515625" style="89" customWidth="1"/>
    <col min="9757" max="9757" width="8.28515625" style="89" customWidth="1"/>
    <col min="9758" max="9758" width="8.7109375" style="89" customWidth="1"/>
    <col min="9759" max="9984" width="9.140625" style="89"/>
    <col min="9985" max="9985" width="6.7109375" style="89" customWidth="1"/>
    <col min="9986" max="9986" width="3.7109375" style="89" customWidth="1"/>
    <col min="9987" max="9987" width="13" style="89" customWidth="1"/>
    <col min="9988" max="9988" width="51.85546875" style="89" customWidth="1"/>
    <col min="9989" max="9989" width="11.28515625" style="89" customWidth="1"/>
    <col min="9990" max="9990" width="7.28515625" style="89" customWidth="1"/>
    <col min="9991" max="9991" width="8.7109375" style="89" customWidth="1"/>
    <col min="9992" max="9994" width="9.7109375" style="89" customWidth="1"/>
    <col min="9995" max="9995" width="7.42578125" style="89" customWidth="1"/>
    <col min="9996" max="9996" width="8.28515625" style="89" customWidth="1"/>
    <col min="9997" max="9997" width="7.140625" style="89" customWidth="1"/>
    <col min="9998" max="9998" width="7" style="89" customWidth="1"/>
    <col min="9999" max="9999" width="3.5703125" style="89" customWidth="1"/>
    <col min="10000" max="10000" width="12.7109375" style="89" customWidth="1"/>
    <col min="10001" max="10003" width="11.28515625" style="89" customWidth="1"/>
    <col min="10004" max="10004" width="10.5703125" style="89" customWidth="1"/>
    <col min="10005" max="10005" width="10.28515625" style="89" customWidth="1"/>
    <col min="10006" max="10006" width="5.7109375" style="89" customWidth="1"/>
    <col min="10007" max="10009" width="9.140625" style="89"/>
    <col min="10010" max="10010" width="7.5703125" style="89" customWidth="1"/>
    <col min="10011" max="10011" width="24.85546875" style="89" customWidth="1"/>
    <col min="10012" max="10012" width="4.28515625" style="89" customWidth="1"/>
    <col min="10013" max="10013" width="8.28515625" style="89" customWidth="1"/>
    <col min="10014" max="10014" width="8.7109375" style="89" customWidth="1"/>
    <col min="10015" max="10240" width="9.140625" style="89"/>
    <col min="10241" max="10241" width="6.7109375" style="89" customWidth="1"/>
    <col min="10242" max="10242" width="3.7109375" style="89" customWidth="1"/>
    <col min="10243" max="10243" width="13" style="89" customWidth="1"/>
    <col min="10244" max="10244" width="51.85546875" style="89" customWidth="1"/>
    <col min="10245" max="10245" width="11.28515625" style="89" customWidth="1"/>
    <col min="10246" max="10246" width="7.28515625" style="89" customWidth="1"/>
    <col min="10247" max="10247" width="8.7109375" style="89" customWidth="1"/>
    <col min="10248" max="10250" width="9.7109375" style="89" customWidth="1"/>
    <col min="10251" max="10251" width="7.42578125" style="89" customWidth="1"/>
    <col min="10252" max="10252" width="8.28515625" style="89" customWidth="1"/>
    <col min="10253" max="10253" width="7.140625" style="89" customWidth="1"/>
    <col min="10254" max="10254" width="7" style="89" customWidth="1"/>
    <col min="10255" max="10255" width="3.5703125" style="89" customWidth="1"/>
    <col min="10256" max="10256" width="12.7109375" style="89" customWidth="1"/>
    <col min="10257" max="10259" width="11.28515625" style="89" customWidth="1"/>
    <col min="10260" max="10260" width="10.5703125" style="89" customWidth="1"/>
    <col min="10261" max="10261" width="10.28515625" style="89" customWidth="1"/>
    <col min="10262" max="10262" width="5.7109375" style="89" customWidth="1"/>
    <col min="10263" max="10265" width="9.140625" style="89"/>
    <col min="10266" max="10266" width="7.5703125" style="89" customWidth="1"/>
    <col min="10267" max="10267" width="24.85546875" style="89" customWidth="1"/>
    <col min="10268" max="10268" width="4.28515625" style="89" customWidth="1"/>
    <col min="10269" max="10269" width="8.28515625" style="89" customWidth="1"/>
    <col min="10270" max="10270" width="8.7109375" style="89" customWidth="1"/>
    <col min="10271" max="10496" width="9.140625" style="89"/>
    <col min="10497" max="10497" width="6.7109375" style="89" customWidth="1"/>
    <col min="10498" max="10498" width="3.7109375" style="89" customWidth="1"/>
    <col min="10499" max="10499" width="13" style="89" customWidth="1"/>
    <col min="10500" max="10500" width="51.85546875" style="89" customWidth="1"/>
    <col min="10501" max="10501" width="11.28515625" style="89" customWidth="1"/>
    <col min="10502" max="10502" width="7.28515625" style="89" customWidth="1"/>
    <col min="10503" max="10503" width="8.7109375" style="89" customWidth="1"/>
    <col min="10504" max="10506" width="9.7109375" style="89" customWidth="1"/>
    <col min="10507" max="10507" width="7.42578125" style="89" customWidth="1"/>
    <col min="10508" max="10508" width="8.28515625" style="89" customWidth="1"/>
    <col min="10509" max="10509" width="7.140625" style="89" customWidth="1"/>
    <col min="10510" max="10510" width="7" style="89" customWidth="1"/>
    <col min="10511" max="10511" width="3.5703125" style="89" customWidth="1"/>
    <col min="10512" max="10512" width="12.7109375" style="89" customWidth="1"/>
    <col min="10513" max="10515" width="11.28515625" style="89" customWidth="1"/>
    <col min="10516" max="10516" width="10.5703125" style="89" customWidth="1"/>
    <col min="10517" max="10517" width="10.28515625" style="89" customWidth="1"/>
    <col min="10518" max="10518" width="5.7109375" style="89" customWidth="1"/>
    <col min="10519" max="10521" width="9.140625" style="89"/>
    <col min="10522" max="10522" width="7.5703125" style="89" customWidth="1"/>
    <col min="10523" max="10523" width="24.85546875" style="89" customWidth="1"/>
    <col min="10524" max="10524" width="4.28515625" style="89" customWidth="1"/>
    <col min="10525" max="10525" width="8.28515625" style="89" customWidth="1"/>
    <col min="10526" max="10526" width="8.7109375" style="89" customWidth="1"/>
    <col min="10527" max="10752" width="9.140625" style="89"/>
    <col min="10753" max="10753" width="6.7109375" style="89" customWidth="1"/>
    <col min="10754" max="10754" width="3.7109375" style="89" customWidth="1"/>
    <col min="10755" max="10755" width="13" style="89" customWidth="1"/>
    <col min="10756" max="10756" width="51.85546875" style="89" customWidth="1"/>
    <col min="10757" max="10757" width="11.28515625" style="89" customWidth="1"/>
    <col min="10758" max="10758" width="7.28515625" style="89" customWidth="1"/>
    <col min="10759" max="10759" width="8.7109375" style="89" customWidth="1"/>
    <col min="10760" max="10762" width="9.7109375" style="89" customWidth="1"/>
    <col min="10763" max="10763" width="7.42578125" style="89" customWidth="1"/>
    <col min="10764" max="10764" width="8.28515625" style="89" customWidth="1"/>
    <col min="10765" max="10765" width="7.140625" style="89" customWidth="1"/>
    <col min="10766" max="10766" width="7" style="89" customWidth="1"/>
    <col min="10767" max="10767" width="3.5703125" style="89" customWidth="1"/>
    <col min="10768" max="10768" width="12.7109375" style="89" customWidth="1"/>
    <col min="10769" max="10771" width="11.28515625" style="89" customWidth="1"/>
    <col min="10772" max="10772" width="10.5703125" style="89" customWidth="1"/>
    <col min="10773" max="10773" width="10.28515625" style="89" customWidth="1"/>
    <col min="10774" max="10774" width="5.7109375" style="89" customWidth="1"/>
    <col min="10775" max="10777" width="9.140625" style="89"/>
    <col min="10778" max="10778" width="7.5703125" style="89" customWidth="1"/>
    <col min="10779" max="10779" width="24.85546875" style="89" customWidth="1"/>
    <col min="10780" max="10780" width="4.28515625" style="89" customWidth="1"/>
    <col min="10781" max="10781" width="8.28515625" style="89" customWidth="1"/>
    <col min="10782" max="10782" width="8.7109375" style="89" customWidth="1"/>
    <col min="10783" max="11008" width="9.140625" style="89"/>
    <col min="11009" max="11009" width="6.7109375" style="89" customWidth="1"/>
    <col min="11010" max="11010" width="3.7109375" style="89" customWidth="1"/>
    <col min="11011" max="11011" width="13" style="89" customWidth="1"/>
    <col min="11012" max="11012" width="51.85546875" style="89" customWidth="1"/>
    <col min="11013" max="11013" width="11.28515625" style="89" customWidth="1"/>
    <col min="11014" max="11014" width="7.28515625" style="89" customWidth="1"/>
    <col min="11015" max="11015" width="8.7109375" style="89" customWidth="1"/>
    <col min="11016" max="11018" width="9.7109375" style="89" customWidth="1"/>
    <col min="11019" max="11019" width="7.42578125" style="89" customWidth="1"/>
    <col min="11020" max="11020" width="8.28515625" style="89" customWidth="1"/>
    <col min="11021" max="11021" width="7.140625" style="89" customWidth="1"/>
    <col min="11022" max="11022" width="7" style="89" customWidth="1"/>
    <col min="11023" max="11023" width="3.5703125" style="89" customWidth="1"/>
    <col min="11024" max="11024" width="12.7109375" style="89" customWidth="1"/>
    <col min="11025" max="11027" width="11.28515625" style="89" customWidth="1"/>
    <col min="11028" max="11028" width="10.5703125" style="89" customWidth="1"/>
    <col min="11029" max="11029" width="10.28515625" style="89" customWidth="1"/>
    <col min="11030" max="11030" width="5.7109375" style="89" customWidth="1"/>
    <col min="11031" max="11033" width="9.140625" style="89"/>
    <col min="11034" max="11034" width="7.5703125" style="89" customWidth="1"/>
    <col min="11035" max="11035" width="24.85546875" style="89" customWidth="1"/>
    <col min="11036" max="11036" width="4.28515625" style="89" customWidth="1"/>
    <col min="11037" max="11037" width="8.28515625" style="89" customWidth="1"/>
    <col min="11038" max="11038" width="8.7109375" style="89" customWidth="1"/>
    <col min="11039" max="11264" width="9.140625" style="89"/>
    <col min="11265" max="11265" width="6.7109375" style="89" customWidth="1"/>
    <col min="11266" max="11266" width="3.7109375" style="89" customWidth="1"/>
    <col min="11267" max="11267" width="13" style="89" customWidth="1"/>
    <col min="11268" max="11268" width="51.85546875" style="89" customWidth="1"/>
    <col min="11269" max="11269" width="11.28515625" style="89" customWidth="1"/>
    <col min="11270" max="11270" width="7.28515625" style="89" customWidth="1"/>
    <col min="11271" max="11271" width="8.7109375" style="89" customWidth="1"/>
    <col min="11272" max="11274" width="9.7109375" style="89" customWidth="1"/>
    <col min="11275" max="11275" width="7.42578125" style="89" customWidth="1"/>
    <col min="11276" max="11276" width="8.28515625" style="89" customWidth="1"/>
    <col min="11277" max="11277" width="7.140625" style="89" customWidth="1"/>
    <col min="11278" max="11278" width="7" style="89" customWidth="1"/>
    <col min="11279" max="11279" width="3.5703125" style="89" customWidth="1"/>
    <col min="11280" max="11280" width="12.7109375" style="89" customWidth="1"/>
    <col min="11281" max="11283" width="11.28515625" style="89" customWidth="1"/>
    <col min="11284" max="11284" width="10.5703125" style="89" customWidth="1"/>
    <col min="11285" max="11285" width="10.28515625" style="89" customWidth="1"/>
    <col min="11286" max="11286" width="5.7109375" style="89" customWidth="1"/>
    <col min="11287" max="11289" width="9.140625" style="89"/>
    <col min="11290" max="11290" width="7.5703125" style="89" customWidth="1"/>
    <col min="11291" max="11291" width="24.85546875" style="89" customWidth="1"/>
    <col min="11292" max="11292" width="4.28515625" style="89" customWidth="1"/>
    <col min="11293" max="11293" width="8.28515625" style="89" customWidth="1"/>
    <col min="11294" max="11294" width="8.7109375" style="89" customWidth="1"/>
    <col min="11295" max="11520" width="9.140625" style="89"/>
    <col min="11521" max="11521" width="6.7109375" style="89" customWidth="1"/>
    <col min="11522" max="11522" width="3.7109375" style="89" customWidth="1"/>
    <col min="11523" max="11523" width="13" style="89" customWidth="1"/>
    <col min="11524" max="11524" width="51.85546875" style="89" customWidth="1"/>
    <col min="11525" max="11525" width="11.28515625" style="89" customWidth="1"/>
    <col min="11526" max="11526" width="7.28515625" style="89" customWidth="1"/>
    <col min="11527" max="11527" width="8.7109375" style="89" customWidth="1"/>
    <col min="11528" max="11530" width="9.7109375" style="89" customWidth="1"/>
    <col min="11531" max="11531" width="7.42578125" style="89" customWidth="1"/>
    <col min="11532" max="11532" width="8.28515625" style="89" customWidth="1"/>
    <col min="11533" max="11533" width="7.140625" style="89" customWidth="1"/>
    <col min="11534" max="11534" width="7" style="89" customWidth="1"/>
    <col min="11535" max="11535" width="3.5703125" style="89" customWidth="1"/>
    <col min="11536" max="11536" width="12.7109375" style="89" customWidth="1"/>
    <col min="11537" max="11539" width="11.28515625" style="89" customWidth="1"/>
    <col min="11540" max="11540" width="10.5703125" style="89" customWidth="1"/>
    <col min="11541" max="11541" width="10.28515625" style="89" customWidth="1"/>
    <col min="11542" max="11542" width="5.7109375" style="89" customWidth="1"/>
    <col min="11543" max="11545" width="9.140625" style="89"/>
    <col min="11546" max="11546" width="7.5703125" style="89" customWidth="1"/>
    <col min="11547" max="11547" width="24.85546875" style="89" customWidth="1"/>
    <col min="11548" max="11548" width="4.28515625" style="89" customWidth="1"/>
    <col min="11549" max="11549" width="8.28515625" style="89" customWidth="1"/>
    <col min="11550" max="11550" width="8.7109375" style="89" customWidth="1"/>
    <col min="11551" max="11776" width="9.140625" style="89"/>
    <col min="11777" max="11777" width="6.7109375" style="89" customWidth="1"/>
    <col min="11778" max="11778" width="3.7109375" style="89" customWidth="1"/>
    <col min="11779" max="11779" width="13" style="89" customWidth="1"/>
    <col min="11780" max="11780" width="51.85546875" style="89" customWidth="1"/>
    <col min="11781" max="11781" width="11.28515625" style="89" customWidth="1"/>
    <col min="11782" max="11782" width="7.28515625" style="89" customWidth="1"/>
    <col min="11783" max="11783" width="8.7109375" style="89" customWidth="1"/>
    <col min="11784" max="11786" width="9.7109375" style="89" customWidth="1"/>
    <col min="11787" max="11787" width="7.42578125" style="89" customWidth="1"/>
    <col min="11788" max="11788" width="8.28515625" style="89" customWidth="1"/>
    <col min="11789" max="11789" width="7.140625" style="89" customWidth="1"/>
    <col min="11790" max="11790" width="7" style="89" customWidth="1"/>
    <col min="11791" max="11791" width="3.5703125" style="89" customWidth="1"/>
    <col min="11792" max="11792" width="12.7109375" style="89" customWidth="1"/>
    <col min="11793" max="11795" width="11.28515625" style="89" customWidth="1"/>
    <col min="11796" max="11796" width="10.5703125" style="89" customWidth="1"/>
    <col min="11797" max="11797" width="10.28515625" style="89" customWidth="1"/>
    <col min="11798" max="11798" width="5.7109375" style="89" customWidth="1"/>
    <col min="11799" max="11801" width="9.140625" style="89"/>
    <col min="11802" max="11802" width="7.5703125" style="89" customWidth="1"/>
    <col min="11803" max="11803" width="24.85546875" style="89" customWidth="1"/>
    <col min="11804" max="11804" width="4.28515625" style="89" customWidth="1"/>
    <col min="11805" max="11805" width="8.28515625" style="89" customWidth="1"/>
    <col min="11806" max="11806" width="8.7109375" style="89" customWidth="1"/>
    <col min="11807" max="12032" width="9.140625" style="89"/>
    <col min="12033" max="12033" width="6.7109375" style="89" customWidth="1"/>
    <col min="12034" max="12034" width="3.7109375" style="89" customWidth="1"/>
    <col min="12035" max="12035" width="13" style="89" customWidth="1"/>
    <col min="12036" max="12036" width="51.85546875" style="89" customWidth="1"/>
    <col min="12037" max="12037" width="11.28515625" style="89" customWidth="1"/>
    <col min="12038" max="12038" width="7.28515625" style="89" customWidth="1"/>
    <col min="12039" max="12039" width="8.7109375" style="89" customWidth="1"/>
    <col min="12040" max="12042" width="9.7109375" style="89" customWidth="1"/>
    <col min="12043" max="12043" width="7.42578125" style="89" customWidth="1"/>
    <col min="12044" max="12044" width="8.28515625" style="89" customWidth="1"/>
    <col min="12045" max="12045" width="7.140625" style="89" customWidth="1"/>
    <col min="12046" max="12046" width="7" style="89" customWidth="1"/>
    <col min="12047" max="12047" width="3.5703125" style="89" customWidth="1"/>
    <col min="12048" max="12048" width="12.7109375" style="89" customWidth="1"/>
    <col min="12049" max="12051" width="11.28515625" style="89" customWidth="1"/>
    <col min="12052" max="12052" width="10.5703125" style="89" customWidth="1"/>
    <col min="12053" max="12053" width="10.28515625" style="89" customWidth="1"/>
    <col min="12054" max="12054" width="5.7109375" style="89" customWidth="1"/>
    <col min="12055" max="12057" width="9.140625" style="89"/>
    <col min="12058" max="12058" width="7.5703125" style="89" customWidth="1"/>
    <col min="12059" max="12059" width="24.85546875" style="89" customWidth="1"/>
    <col min="12060" max="12060" width="4.28515625" style="89" customWidth="1"/>
    <col min="12061" max="12061" width="8.28515625" style="89" customWidth="1"/>
    <col min="12062" max="12062" width="8.7109375" style="89" customWidth="1"/>
    <col min="12063" max="12288" width="9.140625" style="89"/>
    <col min="12289" max="12289" width="6.7109375" style="89" customWidth="1"/>
    <col min="12290" max="12290" width="3.7109375" style="89" customWidth="1"/>
    <col min="12291" max="12291" width="13" style="89" customWidth="1"/>
    <col min="12292" max="12292" width="51.85546875" style="89" customWidth="1"/>
    <col min="12293" max="12293" width="11.28515625" style="89" customWidth="1"/>
    <col min="12294" max="12294" width="7.28515625" style="89" customWidth="1"/>
    <col min="12295" max="12295" width="8.7109375" style="89" customWidth="1"/>
    <col min="12296" max="12298" width="9.7109375" style="89" customWidth="1"/>
    <col min="12299" max="12299" width="7.42578125" style="89" customWidth="1"/>
    <col min="12300" max="12300" width="8.28515625" style="89" customWidth="1"/>
    <col min="12301" max="12301" width="7.140625" style="89" customWidth="1"/>
    <col min="12302" max="12302" width="7" style="89" customWidth="1"/>
    <col min="12303" max="12303" width="3.5703125" style="89" customWidth="1"/>
    <col min="12304" max="12304" width="12.7109375" style="89" customWidth="1"/>
    <col min="12305" max="12307" width="11.28515625" style="89" customWidth="1"/>
    <col min="12308" max="12308" width="10.5703125" style="89" customWidth="1"/>
    <col min="12309" max="12309" width="10.28515625" style="89" customWidth="1"/>
    <col min="12310" max="12310" width="5.7109375" style="89" customWidth="1"/>
    <col min="12311" max="12313" width="9.140625" style="89"/>
    <col min="12314" max="12314" width="7.5703125" style="89" customWidth="1"/>
    <col min="12315" max="12315" width="24.85546875" style="89" customWidth="1"/>
    <col min="12316" max="12316" width="4.28515625" style="89" customWidth="1"/>
    <col min="12317" max="12317" width="8.28515625" style="89" customWidth="1"/>
    <col min="12318" max="12318" width="8.7109375" style="89" customWidth="1"/>
    <col min="12319" max="12544" width="9.140625" style="89"/>
    <col min="12545" max="12545" width="6.7109375" style="89" customWidth="1"/>
    <col min="12546" max="12546" width="3.7109375" style="89" customWidth="1"/>
    <col min="12547" max="12547" width="13" style="89" customWidth="1"/>
    <col min="12548" max="12548" width="51.85546875" style="89" customWidth="1"/>
    <col min="12549" max="12549" width="11.28515625" style="89" customWidth="1"/>
    <col min="12550" max="12550" width="7.28515625" style="89" customWidth="1"/>
    <col min="12551" max="12551" width="8.7109375" style="89" customWidth="1"/>
    <col min="12552" max="12554" width="9.7109375" style="89" customWidth="1"/>
    <col min="12555" max="12555" width="7.42578125" style="89" customWidth="1"/>
    <col min="12556" max="12556" width="8.28515625" style="89" customWidth="1"/>
    <col min="12557" max="12557" width="7.140625" style="89" customWidth="1"/>
    <col min="12558" max="12558" width="7" style="89" customWidth="1"/>
    <col min="12559" max="12559" width="3.5703125" style="89" customWidth="1"/>
    <col min="12560" max="12560" width="12.7109375" style="89" customWidth="1"/>
    <col min="12561" max="12563" width="11.28515625" style="89" customWidth="1"/>
    <col min="12564" max="12564" width="10.5703125" style="89" customWidth="1"/>
    <col min="12565" max="12565" width="10.28515625" style="89" customWidth="1"/>
    <col min="12566" max="12566" width="5.7109375" style="89" customWidth="1"/>
    <col min="12567" max="12569" width="9.140625" style="89"/>
    <col min="12570" max="12570" width="7.5703125" style="89" customWidth="1"/>
    <col min="12571" max="12571" width="24.85546875" style="89" customWidth="1"/>
    <col min="12572" max="12572" width="4.28515625" style="89" customWidth="1"/>
    <col min="12573" max="12573" width="8.28515625" style="89" customWidth="1"/>
    <col min="12574" max="12574" width="8.7109375" style="89" customWidth="1"/>
    <col min="12575" max="12800" width="9.140625" style="89"/>
    <col min="12801" max="12801" width="6.7109375" style="89" customWidth="1"/>
    <col min="12802" max="12802" width="3.7109375" style="89" customWidth="1"/>
    <col min="12803" max="12803" width="13" style="89" customWidth="1"/>
    <col min="12804" max="12804" width="51.85546875" style="89" customWidth="1"/>
    <col min="12805" max="12805" width="11.28515625" style="89" customWidth="1"/>
    <col min="12806" max="12806" width="7.28515625" style="89" customWidth="1"/>
    <col min="12807" max="12807" width="8.7109375" style="89" customWidth="1"/>
    <col min="12808" max="12810" width="9.7109375" style="89" customWidth="1"/>
    <col min="12811" max="12811" width="7.42578125" style="89" customWidth="1"/>
    <col min="12812" max="12812" width="8.28515625" style="89" customWidth="1"/>
    <col min="12813" max="12813" width="7.140625" style="89" customWidth="1"/>
    <col min="12814" max="12814" width="7" style="89" customWidth="1"/>
    <col min="12815" max="12815" width="3.5703125" style="89" customWidth="1"/>
    <col min="12816" max="12816" width="12.7109375" style="89" customWidth="1"/>
    <col min="12817" max="12819" width="11.28515625" style="89" customWidth="1"/>
    <col min="12820" max="12820" width="10.5703125" style="89" customWidth="1"/>
    <col min="12821" max="12821" width="10.28515625" style="89" customWidth="1"/>
    <col min="12822" max="12822" width="5.7109375" style="89" customWidth="1"/>
    <col min="12823" max="12825" width="9.140625" style="89"/>
    <col min="12826" max="12826" width="7.5703125" style="89" customWidth="1"/>
    <col min="12827" max="12827" width="24.85546875" style="89" customWidth="1"/>
    <col min="12828" max="12828" width="4.28515625" style="89" customWidth="1"/>
    <col min="12829" max="12829" width="8.28515625" style="89" customWidth="1"/>
    <col min="12830" max="12830" width="8.7109375" style="89" customWidth="1"/>
    <col min="12831" max="13056" width="9.140625" style="89"/>
    <col min="13057" max="13057" width="6.7109375" style="89" customWidth="1"/>
    <col min="13058" max="13058" width="3.7109375" style="89" customWidth="1"/>
    <col min="13059" max="13059" width="13" style="89" customWidth="1"/>
    <col min="13060" max="13060" width="51.85546875" style="89" customWidth="1"/>
    <col min="13061" max="13061" width="11.28515625" style="89" customWidth="1"/>
    <col min="13062" max="13062" width="7.28515625" style="89" customWidth="1"/>
    <col min="13063" max="13063" width="8.7109375" style="89" customWidth="1"/>
    <col min="13064" max="13066" width="9.7109375" style="89" customWidth="1"/>
    <col min="13067" max="13067" width="7.42578125" style="89" customWidth="1"/>
    <col min="13068" max="13068" width="8.28515625" style="89" customWidth="1"/>
    <col min="13069" max="13069" width="7.140625" style="89" customWidth="1"/>
    <col min="13070" max="13070" width="7" style="89" customWidth="1"/>
    <col min="13071" max="13071" width="3.5703125" style="89" customWidth="1"/>
    <col min="13072" max="13072" width="12.7109375" style="89" customWidth="1"/>
    <col min="13073" max="13075" width="11.28515625" style="89" customWidth="1"/>
    <col min="13076" max="13076" width="10.5703125" style="89" customWidth="1"/>
    <col min="13077" max="13077" width="10.28515625" style="89" customWidth="1"/>
    <col min="13078" max="13078" width="5.7109375" style="89" customWidth="1"/>
    <col min="13079" max="13081" width="9.140625" style="89"/>
    <col min="13082" max="13082" width="7.5703125" style="89" customWidth="1"/>
    <col min="13083" max="13083" width="24.85546875" style="89" customWidth="1"/>
    <col min="13084" max="13084" width="4.28515625" style="89" customWidth="1"/>
    <col min="13085" max="13085" width="8.28515625" style="89" customWidth="1"/>
    <col min="13086" max="13086" width="8.7109375" style="89" customWidth="1"/>
    <col min="13087" max="13312" width="9.140625" style="89"/>
    <col min="13313" max="13313" width="6.7109375" style="89" customWidth="1"/>
    <col min="13314" max="13314" width="3.7109375" style="89" customWidth="1"/>
    <col min="13315" max="13315" width="13" style="89" customWidth="1"/>
    <col min="13316" max="13316" width="51.85546875" style="89" customWidth="1"/>
    <col min="13317" max="13317" width="11.28515625" style="89" customWidth="1"/>
    <col min="13318" max="13318" width="7.28515625" style="89" customWidth="1"/>
    <col min="13319" max="13319" width="8.7109375" style="89" customWidth="1"/>
    <col min="13320" max="13322" width="9.7109375" style="89" customWidth="1"/>
    <col min="13323" max="13323" width="7.42578125" style="89" customWidth="1"/>
    <col min="13324" max="13324" width="8.28515625" style="89" customWidth="1"/>
    <col min="13325" max="13325" width="7.140625" style="89" customWidth="1"/>
    <col min="13326" max="13326" width="7" style="89" customWidth="1"/>
    <col min="13327" max="13327" width="3.5703125" style="89" customWidth="1"/>
    <col min="13328" max="13328" width="12.7109375" style="89" customWidth="1"/>
    <col min="13329" max="13331" width="11.28515625" style="89" customWidth="1"/>
    <col min="13332" max="13332" width="10.5703125" style="89" customWidth="1"/>
    <col min="13333" max="13333" width="10.28515625" style="89" customWidth="1"/>
    <col min="13334" max="13334" width="5.7109375" style="89" customWidth="1"/>
    <col min="13335" max="13337" width="9.140625" style="89"/>
    <col min="13338" max="13338" width="7.5703125" style="89" customWidth="1"/>
    <col min="13339" max="13339" width="24.85546875" style="89" customWidth="1"/>
    <col min="13340" max="13340" width="4.28515625" style="89" customWidth="1"/>
    <col min="13341" max="13341" width="8.28515625" style="89" customWidth="1"/>
    <col min="13342" max="13342" width="8.7109375" style="89" customWidth="1"/>
    <col min="13343" max="13568" width="9.140625" style="89"/>
    <col min="13569" max="13569" width="6.7109375" style="89" customWidth="1"/>
    <col min="13570" max="13570" width="3.7109375" style="89" customWidth="1"/>
    <col min="13571" max="13571" width="13" style="89" customWidth="1"/>
    <col min="13572" max="13572" width="51.85546875" style="89" customWidth="1"/>
    <col min="13573" max="13573" width="11.28515625" style="89" customWidth="1"/>
    <col min="13574" max="13574" width="7.28515625" style="89" customWidth="1"/>
    <col min="13575" max="13575" width="8.7109375" style="89" customWidth="1"/>
    <col min="13576" max="13578" width="9.7109375" style="89" customWidth="1"/>
    <col min="13579" max="13579" width="7.42578125" style="89" customWidth="1"/>
    <col min="13580" max="13580" width="8.28515625" style="89" customWidth="1"/>
    <col min="13581" max="13581" width="7.140625" style="89" customWidth="1"/>
    <col min="13582" max="13582" width="7" style="89" customWidth="1"/>
    <col min="13583" max="13583" width="3.5703125" style="89" customWidth="1"/>
    <col min="13584" max="13584" width="12.7109375" style="89" customWidth="1"/>
    <col min="13585" max="13587" width="11.28515625" style="89" customWidth="1"/>
    <col min="13588" max="13588" width="10.5703125" style="89" customWidth="1"/>
    <col min="13589" max="13589" width="10.28515625" style="89" customWidth="1"/>
    <col min="13590" max="13590" width="5.7109375" style="89" customWidth="1"/>
    <col min="13591" max="13593" width="9.140625" style="89"/>
    <col min="13594" max="13594" width="7.5703125" style="89" customWidth="1"/>
    <col min="13595" max="13595" width="24.85546875" style="89" customWidth="1"/>
    <col min="13596" max="13596" width="4.28515625" style="89" customWidth="1"/>
    <col min="13597" max="13597" width="8.28515625" style="89" customWidth="1"/>
    <col min="13598" max="13598" width="8.7109375" style="89" customWidth="1"/>
    <col min="13599" max="13824" width="9.140625" style="89"/>
    <col min="13825" max="13825" width="6.7109375" style="89" customWidth="1"/>
    <col min="13826" max="13826" width="3.7109375" style="89" customWidth="1"/>
    <col min="13827" max="13827" width="13" style="89" customWidth="1"/>
    <col min="13828" max="13828" width="51.85546875" style="89" customWidth="1"/>
    <col min="13829" max="13829" width="11.28515625" style="89" customWidth="1"/>
    <col min="13830" max="13830" width="7.28515625" style="89" customWidth="1"/>
    <col min="13831" max="13831" width="8.7109375" style="89" customWidth="1"/>
    <col min="13832" max="13834" width="9.7109375" style="89" customWidth="1"/>
    <col min="13835" max="13835" width="7.42578125" style="89" customWidth="1"/>
    <col min="13836" max="13836" width="8.28515625" style="89" customWidth="1"/>
    <col min="13837" max="13837" width="7.140625" style="89" customWidth="1"/>
    <col min="13838" max="13838" width="7" style="89" customWidth="1"/>
    <col min="13839" max="13839" width="3.5703125" style="89" customWidth="1"/>
    <col min="13840" max="13840" width="12.7109375" style="89" customWidth="1"/>
    <col min="13841" max="13843" width="11.28515625" style="89" customWidth="1"/>
    <col min="13844" max="13844" width="10.5703125" style="89" customWidth="1"/>
    <col min="13845" max="13845" width="10.28515625" style="89" customWidth="1"/>
    <col min="13846" max="13846" width="5.7109375" style="89" customWidth="1"/>
    <col min="13847" max="13849" width="9.140625" style="89"/>
    <col min="13850" max="13850" width="7.5703125" style="89" customWidth="1"/>
    <col min="13851" max="13851" width="24.85546875" style="89" customWidth="1"/>
    <col min="13852" max="13852" width="4.28515625" style="89" customWidth="1"/>
    <col min="13853" max="13853" width="8.28515625" style="89" customWidth="1"/>
    <col min="13854" max="13854" width="8.7109375" style="89" customWidth="1"/>
    <col min="13855" max="14080" width="9.140625" style="89"/>
    <col min="14081" max="14081" width="6.7109375" style="89" customWidth="1"/>
    <col min="14082" max="14082" width="3.7109375" style="89" customWidth="1"/>
    <col min="14083" max="14083" width="13" style="89" customWidth="1"/>
    <col min="14084" max="14084" width="51.85546875" style="89" customWidth="1"/>
    <col min="14085" max="14085" width="11.28515625" style="89" customWidth="1"/>
    <col min="14086" max="14086" width="7.28515625" style="89" customWidth="1"/>
    <col min="14087" max="14087" width="8.7109375" style="89" customWidth="1"/>
    <col min="14088" max="14090" width="9.7109375" style="89" customWidth="1"/>
    <col min="14091" max="14091" width="7.42578125" style="89" customWidth="1"/>
    <col min="14092" max="14092" width="8.28515625" style="89" customWidth="1"/>
    <col min="14093" max="14093" width="7.140625" style="89" customWidth="1"/>
    <col min="14094" max="14094" width="7" style="89" customWidth="1"/>
    <col min="14095" max="14095" width="3.5703125" style="89" customWidth="1"/>
    <col min="14096" max="14096" width="12.7109375" style="89" customWidth="1"/>
    <col min="14097" max="14099" width="11.28515625" style="89" customWidth="1"/>
    <col min="14100" max="14100" width="10.5703125" style="89" customWidth="1"/>
    <col min="14101" max="14101" width="10.28515625" style="89" customWidth="1"/>
    <col min="14102" max="14102" width="5.7109375" style="89" customWidth="1"/>
    <col min="14103" max="14105" width="9.140625" style="89"/>
    <col min="14106" max="14106" width="7.5703125" style="89" customWidth="1"/>
    <col min="14107" max="14107" width="24.85546875" style="89" customWidth="1"/>
    <col min="14108" max="14108" width="4.28515625" style="89" customWidth="1"/>
    <col min="14109" max="14109" width="8.28515625" style="89" customWidth="1"/>
    <col min="14110" max="14110" width="8.7109375" style="89" customWidth="1"/>
    <col min="14111" max="14336" width="9.140625" style="89"/>
    <col min="14337" max="14337" width="6.7109375" style="89" customWidth="1"/>
    <col min="14338" max="14338" width="3.7109375" style="89" customWidth="1"/>
    <col min="14339" max="14339" width="13" style="89" customWidth="1"/>
    <col min="14340" max="14340" width="51.85546875" style="89" customWidth="1"/>
    <col min="14341" max="14341" width="11.28515625" style="89" customWidth="1"/>
    <col min="14342" max="14342" width="7.28515625" style="89" customWidth="1"/>
    <col min="14343" max="14343" width="8.7109375" style="89" customWidth="1"/>
    <col min="14344" max="14346" width="9.7109375" style="89" customWidth="1"/>
    <col min="14347" max="14347" width="7.42578125" style="89" customWidth="1"/>
    <col min="14348" max="14348" width="8.28515625" style="89" customWidth="1"/>
    <col min="14349" max="14349" width="7.140625" style="89" customWidth="1"/>
    <col min="14350" max="14350" width="7" style="89" customWidth="1"/>
    <col min="14351" max="14351" width="3.5703125" style="89" customWidth="1"/>
    <col min="14352" max="14352" width="12.7109375" style="89" customWidth="1"/>
    <col min="14353" max="14355" width="11.28515625" style="89" customWidth="1"/>
    <col min="14356" max="14356" width="10.5703125" style="89" customWidth="1"/>
    <col min="14357" max="14357" width="10.28515625" style="89" customWidth="1"/>
    <col min="14358" max="14358" width="5.7109375" style="89" customWidth="1"/>
    <col min="14359" max="14361" width="9.140625" style="89"/>
    <col min="14362" max="14362" width="7.5703125" style="89" customWidth="1"/>
    <col min="14363" max="14363" width="24.85546875" style="89" customWidth="1"/>
    <col min="14364" max="14364" width="4.28515625" style="89" customWidth="1"/>
    <col min="14365" max="14365" width="8.28515625" style="89" customWidth="1"/>
    <col min="14366" max="14366" width="8.7109375" style="89" customWidth="1"/>
    <col min="14367" max="14592" width="9.140625" style="89"/>
    <col min="14593" max="14593" width="6.7109375" style="89" customWidth="1"/>
    <col min="14594" max="14594" width="3.7109375" style="89" customWidth="1"/>
    <col min="14595" max="14595" width="13" style="89" customWidth="1"/>
    <col min="14596" max="14596" width="51.85546875" style="89" customWidth="1"/>
    <col min="14597" max="14597" width="11.28515625" style="89" customWidth="1"/>
    <col min="14598" max="14598" width="7.28515625" style="89" customWidth="1"/>
    <col min="14599" max="14599" width="8.7109375" style="89" customWidth="1"/>
    <col min="14600" max="14602" width="9.7109375" style="89" customWidth="1"/>
    <col min="14603" max="14603" width="7.42578125" style="89" customWidth="1"/>
    <col min="14604" max="14604" width="8.28515625" style="89" customWidth="1"/>
    <col min="14605" max="14605" width="7.140625" style="89" customWidth="1"/>
    <col min="14606" max="14606" width="7" style="89" customWidth="1"/>
    <col min="14607" max="14607" width="3.5703125" style="89" customWidth="1"/>
    <col min="14608" max="14608" width="12.7109375" style="89" customWidth="1"/>
    <col min="14609" max="14611" width="11.28515625" style="89" customWidth="1"/>
    <col min="14612" max="14612" width="10.5703125" style="89" customWidth="1"/>
    <col min="14613" max="14613" width="10.28515625" style="89" customWidth="1"/>
    <col min="14614" max="14614" width="5.7109375" style="89" customWidth="1"/>
    <col min="14615" max="14617" width="9.140625" style="89"/>
    <col min="14618" max="14618" width="7.5703125" style="89" customWidth="1"/>
    <col min="14619" max="14619" width="24.85546875" style="89" customWidth="1"/>
    <col min="14620" max="14620" width="4.28515625" style="89" customWidth="1"/>
    <col min="14621" max="14621" width="8.28515625" style="89" customWidth="1"/>
    <col min="14622" max="14622" width="8.7109375" style="89" customWidth="1"/>
    <col min="14623" max="14848" width="9.140625" style="89"/>
    <col min="14849" max="14849" width="6.7109375" style="89" customWidth="1"/>
    <col min="14850" max="14850" width="3.7109375" style="89" customWidth="1"/>
    <col min="14851" max="14851" width="13" style="89" customWidth="1"/>
    <col min="14852" max="14852" width="51.85546875" style="89" customWidth="1"/>
    <col min="14853" max="14853" width="11.28515625" style="89" customWidth="1"/>
    <col min="14854" max="14854" width="7.28515625" style="89" customWidth="1"/>
    <col min="14855" max="14855" width="8.7109375" style="89" customWidth="1"/>
    <col min="14856" max="14858" width="9.7109375" style="89" customWidth="1"/>
    <col min="14859" max="14859" width="7.42578125" style="89" customWidth="1"/>
    <col min="14860" max="14860" width="8.28515625" style="89" customWidth="1"/>
    <col min="14861" max="14861" width="7.140625" style="89" customWidth="1"/>
    <col min="14862" max="14862" width="7" style="89" customWidth="1"/>
    <col min="14863" max="14863" width="3.5703125" style="89" customWidth="1"/>
    <col min="14864" max="14864" width="12.7109375" style="89" customWidth="1"/>
    <col min="14865" max="14867" width="11.28515625" style="89" customWidth="1"/>
    <col min="14868" max="14868" width="10.5703125" style="89" customWidth="1"/>
    <col min="14869" max="14869" width="10.28515625" style="89" customWidth="1"/>
    <col min="14870" max="14870" width="5.7109375" style="89" customWidth="1"/>
    <col min="14871" max="14873" width="9.140625" style="89"/>
    <col min="14874" max="14874" width="7.5703125" style="89" customWidth="1"/>
    <col min="14875" max="14875" width="24.85546875" style="89" customWidth="1"/>
    <col min="14876" max="14876" width="4.28515625" style="89" customWidth="1"/>
    <col min="14877" max="14877" width="8.28515625" style="89" customWidth="1"/>
    <col min="14878" max="14878" width="8.7109375" style="89" customWidth="1"/>
    <col min="14879" max="15104" width="9.140625" style="89"/>
    <col min="15105" max="15105" width="6.7109375" style="89" customWidth="1"/>
    <col min="15106" max="15106" width="3.7109375" style="89" customWidth="1"/>
    <col min="15107" max="15107" width="13" style="89" customWidth="1"/>
    <col min="15108" max="15108" width="51.85546875" style="89" customWidth="1"/>
    <col min="15109" max="15109" width="11.28515625" style="89" customWidth="1"/>
    <col min="15110" max="15110" width="7.28515625" style="89" customWidth="1"/>
    <col min="15111" max="15111" width="8.7109375" style="89" customWidth="1"/>
    <col min="15112" max="15114" width="9.7109375" style="89" customWidth="1"/>
    <col min="15115" max="15115" width="7.42578125" style="89" customWidth="1"/>
    <col min="15116" max="15116" width="8.28515625" style="89" customWidth="1"/>
    <col min="15117" max="15117" width="7.140625" style="89" customWidth="1"/>
    <col min="15118" max="15118" width="7" style="89" customWidth="1"/>
    <col min="15119" max="15119" width="3.5703125" style="89" customWidth="1"/>
    <col min="15120" max="15120" width="12.7109375" style="89" customWidth="1"/>
    <col min="15121" max="15123" width="11.28515625" style="89" customWidth="1"/>
    <col min="15124" max="15124" width="10.5703125" style="89" customWidth="1"/>
    <col min="15125" max="15125" width="10.28515625" style="89" customWidth="1"/>
    <col min="15126" max="15126" width="5.7109375" style="89" customWidth="1"/>
    <col min="15127" max="15129" width="9.140625" style="89"/>
    <col min="15130" max="15130" width="7.5703125" style="89" customWidth="1"/>
    <col min="15131" max="15131" width="24.85546875" style="89" customWidth="1"/>
    <col min="15132" max="15132" width="4.28515625" style="89" customWidth="1"/>
    <col min="15133" max="15133" width="8.28515625" style="89" customWidth="1"/>
    <col min="15134" max="15134" width="8.7109375" style="89" customWidth="1"/>
    <col min="15135" max="15360" width="9.140625" style="89"/>
    <col min="15361" max="15361" width="6.7109375" style="89" customWidth="1"/>
    <col min="15362" max="15362" width="3.7109375" style="89" customWidth="1"/>
    <col min="15363" max="15363" width="13" style="89" customWidth="1"/>
    <col min="15364" max="15364" width="51.85546875" style="89" customWidth="1"/>
    <col min="15365" max="15365" width="11.28515625" style="89" customWidth="1"/>
    <col min="15366" max="15366" width="7.28515625" style="89" customWidth="1"/>
    <col min="15367" max="15367" width="8.7109375" style="89" customWidth="1"/>
    <col min="15368" max="15370" width="9.7109375" style="89" customWidth="1"/>
    <col min="15371" max="15371" width="7.42578125" style="89" customWidth="1"/>
    <col min="15372" max="15372" width="8.28515625" style="89" customWidth="1"/>
    <col min="15373" max="15373" width="7.140625" style="89" customWidth="1"/>
    <col min="15374" max="15374" width="7" style="89" customWidth="1"/>
    <col min="15375" max="15375" width="3.5703125" style="89" customWidth="1"/>
    <col min="15376" max="15376" width="12.7109375" style="89" customWidth="1"/>
    <col min="15377" max="15379" width="11.28515625" style="89" customWidth="1"/>
    <col min="15380" max="15380" width="10.5703125" style="89" customWidth="1"/>
    <col min="15381" max="15381" width="10.28515625" style="89" customWidth="1"/>
    <col min="15382" max="15382" width="5.7109375" style="89" customWidth="1"/>
    <col min="15383" max="15385" width="9.140625" style="89"/>
    <col min="15386" max="15386" width="7.5703125" style="89" customWidth="1"/>
    <col min="15387" max="15387" width="24.85546875" style="89" customWidth="1"/>
    <col min="15388" max="15388" width="4.28515625" style="89" customWidth="1"/>
    <col min="15389" max="15389" width="8.28515625" style="89" customWidth="1"/>
    <col min="15390" max="15390" width="8.7109375" style="89" customWidth="1"/>
    <col min="15391" max="15616" width="9.140625" style="89"/>
    <col min="15617" max="15617" width="6.7109375" style="89" customWidth="1"/>
    <col min="15618" max="15618" width="3.7109375" style="89" customWidth="1"/>
    <col min="15619" max="15619" width="13" style="89" customWidth="1"/>
    <col min="15620" max="15620" width="51.85546875" style="89" customWidth="1"/>
    <col min="15621" max="15621" width="11.28515625" style="89" customWidth="1"/>
    <col min="15622" max="15622" width="7.28515625" style="89" customWidth="1"/>
    <col min="15623" max="15623" width="8.7109375" style="89" customWidth="1"/>
    <col min="15624" max="15626" width="9.7109375" style="89" customWidth="1"/>
    <col min="15627" max="15627" width="7.42578125" style="89" customWidth="1"/>
    <col min="15628" max="15628" width="8.28515625" style="89" customWidth="1"/>
    <col min="15629" max="15629" width="7.140625" style="89" customWidth="1"/>
    <col min="15630" max="15630" width="7" style="89" customWidth="1"/>
    <col min="15631" max="15631" width="3.5703125" style="89" customWidth="1"/>
    <col min="15632" max="15632" width="12.7109375" style="89" customWidth="1"/>
    <col min="15633" max="15635" width="11.28515625" style="89" customWidth="1"/>
    <col min="15636" max="15636" width="10.5703125" style="89" customWidth="1"/>
    <col min="15637" max="15637" width="10.28515625" style="89" customWidth="1"/>
    <col min="15638" max="15638" width="5.7109375" style="89" customWidth="1"/>
    <col min="15639" max="15641" width="9.140625" style="89"/>
    <col min="15642" max="15642" width="7.5703125" style="89" customWidth="1"/>
    <col min="15643" max="15643" width="24.85546875" style="89" customWidth="1"/>
    <col min="15644" max="15644" width="4.28515625" style="89" customWidth="1"/>
    <col min="15645" max="15645" width="8.28515625" style="89" customWidth="1"/>
    <col min="15646" max="15646" width="8.7109375" style="89" customWidth="1"/>
    <col min="15647" max="15872" width="9.140625" style="89"/>
    <col min="15873" max="15873" width="6.7109375" style="89" customWidth="1"/>
    <col min="15874" max="15874" width="3.7109375" style="89" customWidth="1"/>
    <col min="15875" max="15875" width="13" style="89" customWidth="1"/>
    <col min="15876" max="15876" width="51.85546875" style="89" customWidth="1"/>
    <col min="15877" max="15877" width="11.28515625" style="89" customWidth="1"/>
    <col min="15878" max="15878" width="7.28515625" style="89" customWidth="1"/>
    <col min="15879" max="15879" width="8.7109375" style="89" customWidth="1"/>
    <col min="15880" max="15882" width="9.7109375" style="89" customWidth="1"/>
    <col min="15883" max="15883" width="7.42578125" style="89" customWidth="1"/>
    <col min="15884" max="15884" width="8.28515625" style="89" customWidth="1"/>
    <col min="15885" max="15885" width="7.140625" style="89" customWidth="1"/>
    <col min="15886" max="15886" width="7" style="89" customWidth="1"/>
    <col min="15887" max="15887" width="3.5703125" style="89" customWidth="1"/>
    <col min="15888" max="15888" width="12.7109375" style="89" customWidth="1"/>
    <col min="15889" max="15891" width="11.28515625" style="89" customWidth="1"/>
    <col min="15892" max="15892" width="10.5703125" style="89" customWidth="1"/>
    <col min="15893" max="15893" width="10.28515625" style="89" customWidth="1"/>
    <col min="15894" max="15894" width="5.7109375" style="89" customWidth="1"/>
    <col min="15895" max="15897" width="9.140625" style="89"/>
    <col min="15898" max="15898" width="7.5703125" style="89" customWidth="1"/>
    <col min="15899" max="15899" width="24.85546875" style="89" customWidth="1"/>
    <col min="15900" max="15900" width="4.28515625" style="89" customWidth="1"/>
    <col min="15901" max="15901" width="8.28515625" style="89" customWidth="1"/>
    <col min="15902" max="15902" width="8.7109375" style="89" customWidth="1"/>
    <col min="15903" max="16128" width="9.140625" style="89"/>
    <col min="16129" max="16129" width="6.7109375" style="89" customWidth="1"/>
    <col min="16130" max="16130" width="3.7109375" style="89" customWidth="1"/>
    <col min="16131" max="16131" width="13" style="89" customWidth="1"/>
    <col min="16132" max="16132" width="51.85546875" style="89" customWidth="1"/>
    <col min="16133" max="16133" width="11.28515625" style="89" customWidth="1"/>
    <col min="16134" max="16134" width="7.28515625" style="89" customWidth="1"/>
    <col min="16135" max="16135" width="8.7109375" style="89" customWidth="1"/>
    <col min="16136" max="16138" width="9.7109375" style="89" customWidth="1"/>
    <col min="16139" max="16139" width="7.42578125" style="89" customWidth="1"/>
    <col min="16140" max="16140" width="8.28515625" style="89" customWidth="1"/>
    <col min="16141" max="16141" width="7.140625" style="89" customWidth="1"/>
    <col min="16142" max="16142" width="7" style="89" customWidth="1"/>
    <col min="16143" max="16143" width="3.5703125" style="89" customWidth="1"/>
    <col min="16144" max="16144" width="12.7109375" style="89" customWidth="1"/>
    <col min="16145" max="16147" width="11.28515625" style="89" customWidth="1"/>
    <col min="16148" max="16148" width="10.5703125" style="89" customWidth="1"/>
    <col min="16149" max="16149" width="10.28515625" style="89" customWidth="1"/>
    <col min="16150" max="16150" width="5.7109375" style="89" customWidth="1"/>
    <col min="16151" max="16153" width="9.140625" style="89"/>
    <col min="16154" max="16154" width="7.5703125" style="89" customWidth="1"/>
    <col min="16155" max="16155" width="24.85546875" style="89" customWidth="1"/>
    <col min="16156" max="16156" width="4.28515625" style="89" customWidth="1"/>
    <col min="16157" max="16157" width="8.28515625" style="89" customWidth="1"/>
    <col min="16158" max="16158" width="8.7109375" style="89" customWidth="1"/>
    <col min="16159" max="16384" width="9.140625" style="89"/>
  </cols>
  <sheetData>
    <row r="1" spans="1:34" x14ac:dyDescent="0.25">
      <c r="A1" s="132" t="s">
        <v>45</v>
      </c>
    </row>
    <row r="2" spans="1:34" x14ac:dyDescent="0.25">
      <c r="A2" s="132" t="s">
        <v>119</v>
      </c>
    </row>
    <row r="4" spans="1:34" x14ac:dyDescent="0.25">
      <c r="A4" s="88" t="s">
        <v>49</v>
      </c>
      <c r="B4" s="89"/>
      <c r="C4" s="89"/>
      <c r="D4" s="89"/>
      <c r="E4" s="89"/>
      <c r="F4" s="89"/>
      <c r="G4" s="90"/>
      <c r="H4" s="89"/>
      <c r="I4" s="88" t="s">
        <v>50</v>
      </c>
      <c r="J4" s="90"/>
      <c r="K4" s="91"/>
      <c r="L4" s="89"/>
      <c r="M4" s="89"/>
      <c r="N4" s="89"/>
      <c r="O4" s="89"/>
      <c r="P4" s="89"/>
      <c r="Q4" s="92"/>
      <c r="R4" s="92"/>
      <c r="S4" s="92"/>
      <c r="T4" s="89"/>
      <c r="U4" s="89"/>
      <c r="V4" s="89"/>
      <c r="W4" s="89"/>
      <c r="X4" s="89"/>
      <c r="Y4" s="89"/>
      <c r="Z4" s="93" t="s">
        <v>51</v>
      </c>
      <c r="AA4" s="93" t="s">
        <v>52</v>
      </c>
      <c r="AB4" s="94" t="s">
        <v>53</v>
      </c>
      <c r="AC4" s="94" t="s">
        <v>54</v>
      </c>
      <c r="AD4" s="94" t="s">
        <v>55</v>
      </c>
      <c r="AE4" s="89"/>
      <c r="AF4" s="89"/>
      <c r="AG4" s="89"/>
      <c r="AH4" s="89"/>
    </row>
    <row r="5" spans="1:34" x14ac:dyDescent="0.25">
      <c r="A5" s="88" t="s">
        <v>56</v>
      </c>
      <c r="B5" s="89"/>
      <c r="C5" s="89"/>
      <c r="D5" s="89"/>
      <c r="E5" s="89"/>
      <c r="F5" s="89"/>
      <c r="G5" s="90"/>
      <c r="H5" s="95"/>
      <c r="I5" s="88" t="s">
        <v>57</v>
      </c>
      <c r="J5" s="90"/>
      <c r="K5" s="91"/>
      <c r="L5" s="89"/>
      <c r="M5" s="89"/>
      <c r="N5" s="89"/>
      <c r="O5" s="89"/>
      <c r="P5" s="89"/>
      <c r="Q5" s="92"/>
      <c r="R5" s="92"/>
      <c r="S5" s="92"/>
      <c r="T5" s="89"/>
      <c r="U5" s="89"/>
      <c r="V5" s="89"/>
      <c r="W5" s="89"/>
      <c r="X5" s="89"/>
      <c r="Y5" s="89"/>
      <c r="Z5" s="93" t="s">
        <v>58</v>
      </c>
      <c r="AA5" s="96" t="s">
        <v>59</v>
      </c>
      <c r="AB5" s="97" t="s">
        <v>60</v>
      </c>
      <c r="AC5" s="97"/>
      <c r="AD5" s="96"/>
      <c r="AE5" s="89"/>
      <c r="AF5" s="89"/>
      <c r="AG5" s="89"/>
      <c r="AH5" s="89"/>
    </row>
    <row r="6" spans="1:34" x14ac:dyDescent="0.25">
      <c r="A6" s="88" t="s">
        <v>61</v>
      </c>
      <c r="B6" s="89"/>
      <c r="C6" s="89"/>
      <c r="D6" s="89"/>
      <c r="E6" s="89"/>
      <c r="F6" s="89"/>
      <c r="G6" s="90"/>
      <c r="H6" s="89"/>
      <c r="I6" s="88" t="s">
        <v>62</v>
      </c>
      <c r="J6" s="90"/>
      <c r="K6" s="91"/>
      <c r="L6" s="89"/>
      <c r="M6" s="89"/>
      <c r="N6" s="89"/>
      <c r="O6" s="89"/>
      <c r="P6" s="89"/>
      <c r="Q6" s="92"/>
      <c r="R6" s="92"/>
      <c r="S6" s="92"/>
      <c r="T6" s="89"/>
      <c r="U6" s="89"/>
      <c r="V6" s="89"/>
      <c r="W6" s="89"/>
      <c r="X6" s="89"/>
      <c r="Y6" s="89"/>
      <c r="Z6" s="93" t="s">
        <v>63</v>
      </c>
      <c r="AA6" s="96" t="s">
        <v>64</v>
      </c>
      <c r="AB6" s="97" t="s">
        <v>60</v>
      </c>
      <c r="AC6" s="97" t="s">
        <v>65</v>
      </c>
      <c r="AD6" s="96" t="s">
        <v>66</v>
      </c>
      <c r="AE6" s="89"/>
      <c r="AF6" s="89"/>
      <c r="AG6" s="89"/>
      <c r="AH6" s="89"/>
    </row>
    <row r="7" spans="1:34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92"/>
      <c r="R7" s="92"/>
      <c r="S7" s="92"/>
      <c r="T7" s="89"/>
      <c r="U7" s="89"/>
      <c r="V7" s="89"/>
      <c r="W7" s="89"/>
      <c r="X7" s="89"/>
      <c r="Y7" s="89"/>
      <c r="Z7" s="93" t="s">
        <v>67</v>
      </c>
      <c r="AA7" s="96" t="s">
        <v>68</v>
      </c>
      <c r="AB7" s="97" t="s">
        <v>60</v>
      </c>
      <c r="AC7" s="97"/>
      <c r="AD7" s="96"/>
      <c r="AE7" s="89"/>
      <c r="AF7" s="89"/>
      <c r="AG7" s="89"/>
      <c r="AH7" s="89"/>
    </row>
    <row r="8" spans="1:34" x14ac:dyDescent="0.25">
      <c r="A8" s="88" t="s">
        <v>69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92"/>
      <c r="R8" s="92"/>
      <c r="S8" s="92"/>
      <c r="T8" s="89"/>
      <c r="U8" s="89"/>
      <c r="V8" s="89"/>
      <c r="W8" s="89"/>
      <c r="X8" s="89"/>
      <c r="Y8" s="89"/>
      <c r="Z8" s="93" t="s">
        <v>70</v>
      </c>
      <c r="AA8" s="96" t="s">
        <v>64</v>
      </c>
      <c r="AB8" s="97" t="s">
        <v>60</v>
      </c>
      <c r="AC8" s="97" t="s">
        <v>65</v>
      </c>
      <c r="AD8" s="96" t="s">
        <v>66</v>
      </c>
      <c r="AE8" s="89"/>
      <c r="AF8" s="89"/>
      <c r="AG8" s="89"/>
      <c r="AH8" s="89"/>
    </row>
    <row r="9" spans="1:34" x14ac:dyDescent="0.25">
      <c r="A9" s="88" t="s">
        <v>71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92"/>
      <c r="R9" s="92"/>
      <c r="S9" s="92"/>
      <c r="T9" s="89"/>
      <c r="U9" s="89"/>
      <c r="V9" s="89"/>
      <c r="W9" s="89"/>
      <c r="X9" s="89"/>
      <c r="Y9" s="89"/>
      <c r="Z9" s="95"/>
      <c r="AA9" s="95"/>
      <c r="AB9" s="89"/>
      <c r="AC9" s="89"/>
      <c r="AD9" s="89"/>
      <c r="AE9" s="89"/>
      <c r="AF9" s="89"/>
      <c r="AG9" s="89"/>
      <c r="AH9" s="89"/>
    </row>
    <row r="10" spans="1:34" x14ac:dyDescent="0.25">
      <c r="A10" s="88" t="s">
        <v>72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92"/>
      <c r="R10" s="92"/>
      <c r="S10" s="92"/>
      <c r="T10" s="89"/>
      <c r="U10" s="89"/>
      <c r="V10" s="89"/>
      <c r="W10" s="89"/>
      <c r="X10" s="89"/>
      <c r="Y10" s="89"/>
      <c r="Z10" s="95"/>
      <c r="AA10" s="95"/>
      <c r="AB10" s="89"/>
      <c r="AC10" s="89"/>
      <c r="AD10" s="89"/>
      <c r="AE10" s="89"/>
      <c r="AF10" s="89"/>
      <c r="AG10" s="89"/>
      <c r="AH10" s="89"/>
    </row>
    <row r="11" spans="1:34" ht="13.5" x14ac:dyDescent="0.25">
      <c r="A11" s="89" t="s">
        <v>73</v>
      </c>
      <c r="B11" s="98"/>
      <c r="C11" s="99"/>
      <c r="D11" s="100" t="str">
        <f>CONCATENATE(AA5," ",AB5," ",AC5," ",AD5)</f>
        <v xml:space="preserve">Prehľad rozpočtových nákladov v EUR  </v>
      </c>
      <c r="E11" s="92"/>
      <c r="F11" s="89"/>
      <c r="G11" s="90"/>
      <c r="H11" s="90"/>
      <c r="I11" s="90"/>
      <c r="J11" s="90"/>
      <c r="K11" s="91"/>
      <c r="L11" s="91"/>
      <c r="M11" s="92"/>
      <c r="N11" s="92"/>
      <c r="O11" s="89"/>
      <c r="P11" s="89"/>
      <c r="Q11" s="92"/>
      <c r="R11" s="92"/>
      <c r="S11" s="92"/>
      <c r="T11" s="89"/>
      <c r="U11" s="89"/>
      <c r="V11" s="89"/>
      <c r="W11" s="89"/>
      <c r="X11" s="89"/>
      <c r="Y11" s="89"/>
      <c r="Z11" s="95"/>
      <c r="AA11" s="95"/>
      <c r="AB11" s="89"/>
      <c r="AC11" s="89"/>
      <c r="AD11" s="89"/>
      <c r="AE11" s="89"/>
      <c r="AF11" s="89"/>
      <c r="AG11" s="89"/>
      <c r="AH11" s="89"/>
    </row>
    <row r="12" spans="1:34" x14ac:dyDescent="0.25">
      <c r="A12" s="101" t="s">
        <v>74</v>
      </c>
      <c r="B12" s="101" t="s">
        <v>75</v>
      </c>
      <c r="C12" s="101" t="s">
        <v>76</v>
      </c>
      <c r="D12" s="101" t="s">
        <v>77</v>
      </c>
      <c r="E12" s="101" t="s">
        <v>10</v>
      </c>
      <c r="F12" s="101" t="s">
        <v>78</v>
      </c>
      <c r="G12" s="101" t="s">
        <v>79</v>
      </c>
      <c r="H12" s="101" t="s">
        <v>80</v>
      </c>
      <c r="I12" s="101" t="s">
        <v>81</v>
      </c>
      <c r="J12" s="101" t="s">
        <v>6</v>
      </c>
      <c r="K12" s="102" t="s">
        <v>82</v>
      </c>
      <c r="L12" s="103"/>
      <c r="M12" s="104" t="s">
        <v>83</v>
      </c>
      <c r="N12" s="103"/>
      <c r="O12" s="101" t="s">
        <v>84</v>
      </c>
      <c r="P12" s="105" t="s">
        <v>85</v>
      </c>
      <c r="Q12" s="106" t="s">
        <v>10</v>
      </c>
      <c r="R12" s="106" t="s">
        <v>10</v>
      </c>
      <c r="S12" s="105" t="s">
        <v>10</v>
      </c>
      <c r="T12" s="107" t="s">
        <v>86</v>
      </c>
      <c r="U12" s="107" t="s">
        <v>87</v>
      </c>
      <c r="V12" s="107" t="s">
        <v>88</v>
      </c>
      <c r="W12" s="108" t="s">
        <v>89</v>
      </c>
      <c r="X12" s="108" t="s">
        <v>90</v>
      </c>
      <c r="Y12" s="108" t="s">
        <v>91</v>
      </c>
      <c r="Z12" s="109" t="s">
        <v>92</v>
      </c>
      <c r="AA12" s="109" t="s">
        <v>93</v>
      </c>
      <c r="AB12" s="89"/>
      <c r="AC12" s="89"/>
      <c r="AD12" s="89"/>
      <c r="AE12" s="89"/>
      <c r="AF12" s="89"/>
      <c r="AG12" s="89"/>
      <c r="AH12" s="89"/>
    </row>
    <row r="13" spans="1:34" x14ac:dyDescent="0.25">
      <c r="A13" s="110" t="s">
        <v>94</v>
      </c>
      <c r="B13" s="110" t="s">
        <v>95</v>
      </c>
      <c r="C13" s="111"/>
      <c r="D13" s="110" t="s">
        <v>96</v>
      </c>
      <c r="E13" s="110" t="s">
        <v>97</v>
      </c>
      <c r="F13" s="110" t="s">
        <v>98</v>
      </c>
      <c r="G13" s="110" t="s">
        <v>99</v>
      </c>
      <c r="H13" s="110"/>
      <c r="I13" s="110" t="s">
        <v>100</v>
      </c>
      <c r="J13" s="110"/>
      <c r="K13" s="110" t="s">
        <v>79</v>
      </c>
      <c r="L13" s="110" t="s">
        <v>6</v>
      </c>
      <c r="M13" s="112" t="s">
        <v>79</v>
      </c>
      <c r="N13" s="110" t="s">
        <v>6</v>
      </c>
      <c r="O13" s="110" t="s">
        <v>101</v>
      </c>
      <c r="P13" s="113"/>
      <c r="Q13" s="114" t="s">
        <v>102</v>
      </c>
      <c r="R13" s="114" t="s">
        <v>103</v>
      </c>
      <c r="S13" s="113" t="s">
        <v>104</v>
      </c>
      <c r="T13" s="107" t="s">
        <v>105</v>
      </c>
      <c r="U13" s="107" t="s">
        <v>106</v>
      </c>
      <c r="V13" s="107" t="s">
        <v>107</v>
      </c>
      <c r="W13" s="92"/>
      <c r="X13" s="89"/>
      <c r="Y13" s="89"/>
      <c r="Z13" s="109" t="s">
        <v>108</v>
      </c>
      <c r="AA13" s="109" t="s">
        <v>94</v>
      </c>
      <c r="AB13" s="89"/>
      <c r="AC13" s="89"/>
      <c r="AD13" s="89"/>
      <c r="AE13" s="89"/>
      <c r="AF13" s="89"/>
      <c r="AG13" s="89"/>
      <c r="AH13" s="89"/>
    </row>
    <row r="14" spans="1:34" x14ac:dyDescent="0.25">
      <c r="A14" s="115">
        <v>1</v>
      </c>
      <c r="B14" s="116" t="s">
        <v>109</v>
      </c>
      <c r="C14" s="117" t="s">
        <v>110</v>
      </c>
      <c r="D14" s="118" t="s">
        <v>111</v>
      </c>
      <c r="E14" s="119">
        <v>685</v>
      </c>
      <c r="F14" s="120" t="s">
        <v>112</v>
      </c>
      <c r="G14" s="119">
        <v>6.65</v>
      </c>
    </row>
    <row r="15" spans="1:34" x14ac:dyDescent="0.25">
      <c r="A15" s="115">
        <v>2</v>
      </c>
      <c r="B15" s="116" t="s">
        <v>113</v>
      </c>
      <c r="C15" s="117" t="s">
        <v>114</v>
      </c>
      <c r="D15" s="118" t="s">
        <v>115</v>
      </c>
      <c r="E15" s="119">
        <v>685</v>
      </c>
      <c r="F15" s="108" t="s">
        <v>112</v>
      </c>
      <c r="G15" s="119">
        <v>1.27</v>
      </c>
    </row>
    <row r="16" spans="1:34" x14ac:dyDescent="0.25">
      <c r="A16" s="115">
        <v>3</v>
      </c>
      <c r="B16" s="116" t="s">
        <v>116</v>
      </c>
      <c r="C16" s="117" t="s">
        <v>117</v>
      </c>
      <c r="D16" s="118" t="s">
        <v>118</v>
      </c>
      <c r="E16" s="119">
        <v>685</v>
      </c>
      <c r="F16" s="108" t="s">
        <v>112</v>
      </c>
      <c r="G16" s="119">
        <v>1.44</v>
      </c>
    </row>
    <row r="17" spans="1:34" x14ac:dyDescent="0.25">
      <c r="A17" s="115"/>
      <c r="F17" s="108"/>
      <c r="G17" s="119"/>
    </row>
    <row r="18" spans="1:34" x14ac:dyDescent="0.25">
      <c r="A18" s="115"/>
    </row>
    <row r="19" spans="1:34" x14ac:dyDescent="0.25">
      <c r="A19" s="115"/>
      <c r="F19" s="108"/>
      <c r="G19" s="119"/>
    </row>
    <row r="20" spans="1:34" s="121" customFormat="1" x14ac:dyDescent="0.25">
      <c r="A20" s="115"/>
      <c r="B20" s="116"/>
      <c r="C20" s="117"/>
      <c r="D20" s="118"/>
      <c r="E20" s="125"/>
      <c r="F20" s="126"/>
      <c r="G20" s="119"/>
      <c r="H20" s="89"/>
      <c r="K20" s="122"/>
      <c r="L20" s="122"/>
      <c r="M20" s="119"/>
      <c r="N20" s="119"/>
      <c r="O20" s="123"/>
      <c r="P20" s="123"/>
      <c r="Q20" s="119"/>
      <c r="R20" s="119"/>
      <c r="S20" s="119"/>
      <c r="T20" s="124"/>
      <c r="U20" s="124"/>
      <c r="V20" s="124"/>
      <c r="W20" s="119"/>
      <c r="X20" s="123"/>
      <c r="Y20" s="123"/>
      <c r="Z20" s="117"/>
      <c r="AA20" s="117"/>
      <c r="AB20" s="123"/>
      <c r="AC20" s="123"/>
      <c r="AD20" s="123"/>
      <c r="AE20" s="123"/>
      <c r="AF20" s="123"/>
      <c r="AG20" s="123"/>
      <c r="AH20" s="123"/>
    </row>
    <row r="21" spans="1:34" s="121" customFormat="1" x14ac:dyDescent="0.25">
      <c r="A21" s="115"/>
      <c r="B21" s="116"/>
      <c r="C21" s="117"/>
      <c r="D21" s="118"/>
      <c r="E21" s="125"/>
      <c r="F21" s="126"/>
      <c r="G21" s="119"/>
      <c r="H21" s="89"/>
      <c r="K21" s="122"/>
      <c r="L21" s="122"/>
      <c r="M21" s="119"/>
      <c r="N21" s="119"/>
      <c r="O21" s="123"/>
      <c r="P21" s="123"/>
      <c r="Q21" s="119"/>
      <c r="R21" s="119"/>
      <c r="S21" s="119"/>
      <c r="T21" s="124"/>
      <c r="U21" s="124"/>
      <c r="V21" s="124"/>
      <c r="W21" s="119"/>
      <c r="X21" s="123"/>
      <c r="Y21" s="123"/>
      <c r="Z21" s="117"/>
      <c r="AA21" s="117"/>
      <c r="AB21" s="123"/>
      <c r="AC21" s="123"/>
      <c r="AD21" s="123"/>
      <c r="AE21" s="123"/>
      <c r="AF21" s="123"/>
      <c r="AG21" s="123"/>
      <c r="AH21" s="123"/>
    </row>
    <row r="22" spans="1:34" s="121" customFormat="1" x14ac:dyDescent="0.25">
      <c r="A22" s="115"/>
      <c r="B22" s="116"/>
      <c r="C22" s="118"/>
      <c r="D22" s="127"/>
      <c r="E22" s="125"/>
      <c r="F22" s="128"/>
      <c r="G22" s="119"/>
      <c r="H22" s="89"/>
      <c r="K22" s="122"/>
      <c r="L22" s="122"/>
      <c r="M22" s="119"/>
      <c r="N22" s="119"/>
      <c r="O22" s="123"/>
      <c r="P22" s="123"/>
      <c r="Q22" s="119"/>
      <c r="R22" s="119"/>
      <c r="S22" s="119"/>
      <c r="T22" s="124"/>
      <c r="U22" s="124"/>
      <c r="V22" s="124"/>
      <c r="W22" s="119"/>
      <c r="X22" s="123"/>
      <c r="Y22" s="123"/>
      <c r="Z22" s="117"/>
      <c r="AA22" s="117"/>
      <c r="AB22" s="123"/>
      <c r="AC22" s="123"/>
      <c r="AD22" s="123"/>
      <c r="AE22" s="123"/>
      <c r="AF22" s="123"/>
      <c r="AG22" s="123"/>
      <c r="AH22" s="123"/>
    </row>
    <row r="23" spans="1:34" s="121" customFormat="1" x14ac:dyDescent="0.25">
      <c r="A23" s="115"/>
      <c r="B23" s="116"/>
      <c r="C23" s="118"/>
      <c r="D23" s="127"/>
      <c r="E23" s="125"/>
      <c r="F23" s="128"/>
      <c r="G23" s="119"/>
      <c r="H23" s="89"/>
      <c r="K23" s="122"/>
      <c r="L23" s="122"/>
      <c r="M23" s="119"/>
      <c r="N23" s="119"/>
      <c r="O23" s="123"/>
      <c r="P23" s="123"/>
      <c r="Q23" s="119"/>
      <c r="R23" s="119"/>
      <c r="S23" s="119"/>
      <c r="T23" s="124"/>
      <c r="U23" s="124"/>
      <c r="V23" s="124"/>
      <c r="W23" s="119"/>
      <c r="X23" s="123"/>
      <c r="Y23" s="123"/>
      <c r="Z23" s="117"/>
      <c r="AA23" s="117"/>
      <c r="AB23" s="123"/>
      <c r="AC23" s="123"/>
      <c r="AD23" s="123"/>
      <c r="AE23" s="123"/>
      <c r="AF23" s="123"/>
      <c r="AG23" s="123"/>
      <c r="AH23" s="123"/>
    </row>
    <row r="24" spans="1:34" s="121" customFormat="1" x14ac:dyDescent="0.25">
      <c r="A24" s="115"/>
      <c r="B24" s="116"/>
      <c r="C24" s="118"/>
      <c r="D24" s="127"/>
      <c r="E24" s="125"/>
      <c r="F24" s="128"/>
      <c r="G24" s="119"/>
      <c r="H24" s="89"/>
      <c r="K24" s="122"/>
      <c r="L24" s="122"/>
      <c r="M24" s="119"/>
      <c r="N24" s="119"/>
      <c r="O24" s="123"/>
      <c r="P24" s="123"/>
      <c r="Q24" s="119"/>
      <c r="R24" s="119"/>
      <c r="S24" s="119"/>
      <c r="T24" s="124"/>
      <c r="U24" s="124"/>
      <c r="V24" s="124"/>
      <c r="W24" s="119"/>
      <c r="X24" s="123"/>
      <c r="Y24" s="123"/>
      <c r="Z24" s="117"/>
      <c r="AA24" s="117"/>
      <c r="AB24" s="123"/>
      <c r="AC24" s="123"/>
      <c r="AD24" s="123"/>
      <c r="AE24" s="123"/>
      <c r="AF24" s="123"/>
      <c r="AG24" s="123"/>
      <c r="AH24" s="123"/>
    </row>
    <row r="25" spans="1:34" s="121" customFormat="1" x14ac:dyDescent="0.25">
      <c r="A25" s="115"/>
      <c r="B25" s="116"/>
      <c r="C25" s="118"/>
      <c r="D25" s="127"/>
      <c r="E25" s="125"/>
      <c r="F25" s="128"/>
      <c r="G25" s="129"/>
      <c r="H25" s="89"/>
      <c r="K25" s="122"/>
      <c r="L25" s="122"/>
      <c r="M25" s="119"/>
      <c r="N25" s="119"/>
      <c r="O25" s="123"/>
      <c r="P25" s="123"/>
      <c r="Q25" s="119"/>
      <c r="R25" s="119"/>
      <c r="S25" s="119"/>
      <c r="T25" s="124"/>
      <c r="U25" s="124"/>
      <c r="V25" s="124"/>
      <c r="W25" s="119"/>
      <c r="X25" s="123"/>
      <c r="Y25" s="123"/>
      <c r="Z25" s="117"/>
      <c r="AA25" s="117"/>
      <c r="AB25" s="123"/>
      <c r="AC25" s="123"/>
      <c r="AD25" s="123"/>
      <c r="AE25" s="123"/>
      <c r="AF25" s="123"/>
      <c r="AG25" s="123"/>
      <c r="AH25" s="123"/>
    </row>
    <row r="26" spans="1:34" s="121" customFormat="1" x14ac:dyDescent="0.25">
      <c r="A26" s="115"/>
      <c r="B26" s="116"/>
      <c r="C26" s="118"/>
      <c r="D26" s="127"/>
      <c r="E26" s="125"/>
      <c r="F26" s="128"/>
      <c r="G26" s="119"/>
      <c r="H26" s="89"/>
      <c r="K26" s="122"/>
      <c r="L26" s="122"/>
      <c r="M26" s="119"/>
      <c r="N26" s="119"/>
      <c r="O26" s="123"/>
      <c r="P26" s="123"/>
      <c r="Q26" s="119"/>
      <c r="R26" s="119"/>
      <c r="S26" s="119"/>
      <c r="T26" s="124"/>
      <c r="U26" s="124"/>
      <c r="V26" s="124"/>
      <c r="W26" s="119"/>
      <c r="X26" s="123"/>
      <c r="Y26" s="123"/>
      <c r="Z26" s="117"/>
      <c r="AA26" s="117"/>
      <c r="AB26" s="123"/>
      <c r="AC26" s="123"/>
      <c r="AD26" s="123"/>
      <c r="AE26" s="123"/>
      <c r="AF26" s="123"/>
      <c r="AG26" s="123"/>
      <c r="AH26" s="123"/>
    </row>
    <row r="27" spans="1:34" s="121" customFormat="1" x14ac:dyDescent="0.25">
      <c r="A27" s="115"/>
      <c r="B27" s="116"/>
      <c r="C27" s="118"/>
      <c r="D27" s="127"/>
      <c r="E27" s="125"/>
      <c r="F27" s="128"/>
      <c r="G27" s="119"/>
      <c r="H27" s="89"/>
      <c r="K27" s="122"/>
      <c r="L27" s="122"/>
      <c r="M27" s="119"/>
      <c r="N27" s="119"/>
      <c r="O27" s="123"/>
      <c r="P27" s="123"/>
      <c r="Q27" s="119"/>
      <c r="R27" s="119"/>
      <c r="S27" s="119"/>
      <c r="T27" s="124"/>
      <c r="U27" s="124"/>
      <c r="V27" s="124"/>
      <c r="W27" s="119"/>
      <c r="X27" s="123"/>
      <c r="Y27" s="123"/>
      <c r="Z27" s="117"/>
      <c r="AA27" s="117"/>
      <c r="AB27" s="123"/>
      <c r="AC27" s="123"/>
      <c r="AD27" s="123"/>
      <c r="AE27" s="123"/>
      <c r="AF27" s="123"/>
      <c r="AG27" s="123"/>
      <c r="AH27" s="123"/>
    </row>
    <row r="28" spans="1:34" s="121" customFormat="1" x14ac:dyDescent="0.25">
      <c r="A28" s="115"/>
      <c r="B28" s="116"/>
      <c r="C28" s="118"/>
      <c r="D28" s="127"/>
      <c r="E28" s="125"/>
      <c r="F28" s="128"/>
      <c r="G28" s="119"/>
      <c r="H28" s="89"/>
      <c r="K28" s="122"/>
      <c r="L28" s="122"/>
      <c r="M28" s="119"/>
      <c r="N28" s="119"/>
      <c r="O28" s="123"/>
      <c r="P28" s="123"/>
      <c r="Q28" s="119"/>
      <c r="R28" s="119"/>
      <c r="S28" s="119"/>
      <c r="T28" s="124"/>
      <c r="U28" s="124"/>
      <c r="V28" s="124"/>
      <c r="W28" s="119"/>
      <c r="X28" s="123"/>
      <c r="Y28" s="123"/>
      <c r="Z28" s="117"/>
      <c r="AA28" s="117"/>
      <c r="AB28" s="123"/>
      <c r="AC28" s="123"/>
      <c r="AD28" s="123"/>
      <c r="AE28" s="123"/>
      <c r="AF28" s="123"/>
      <c r="AG28" s="123"/>
      <c r="AH28" s="123"/>
    </row>
    <row r="29" spans="1:34" s="121" customFormat="1" x14ac:dyDescent="0.25">
      <c r="A29" s="115"/>
      <c r="B29" s="116"/>
      <c r="C29" s="118"/>
      <c r="D29" s="127"/>
      <c r="E29" s="125"/>
      <c r="F29" s="128"/>
      <c r="G29" s="119"/>
      <c r="H29" s="89"/>
      <c r="K29" s="122"/>
      <c r="L29" s="122"/>
      <c r="M29" s="119"/>
      <c r="N29" s="119"/>
      <c r="O29" s="123"/>
      <c r="P29" s="123"/>
      <c r="Q29" s="119"/>
      <c r="R29" s="119"/>
      <c r="S29" s="119"/>
      <c r="T29" s="124"/>
      <c r="U29" s="124"/>
      <c r="V29" s="124"/>
      <c r="W29" s="119"/>
      <c r="X29" s="123"/>
      <c r="Y29" s="123"/>
      <c r="Z29" s="117"/>
      <c r="AA29" s="117"/>
      <c r="AB29" s="123"/>
      <c r="AC29" s="123"/>
      <c r="AD29" s="123"/>
      <c r="AE29" s="123"/>
      <c r="AF29" s="123"/>
      <c r="AG29" s="123"/>
      <c r="AH29" s="123"/>
    </row>
    <row r="30" spans="1:34" s="121" customFormat="1" x14ac:dyDescent="0.25">
      <c r="A30" s="115"/>
      <c r="B30" s="116"/>
      <c r="C30" s="118"/>
      <c r="D30" s="127"/>
      <c r="E30" s="125"/>
      <c r="F30" s="128"/>
      <c r="G30" s="119"/>
      <c r="H30" s="89"/>
      <c r="K30" s="122"/>
      <c r="L30" s="122"/>
      <c r="M30" s="119"/>
      <c r="N30" s="119"/>
      <c r="O30" s="123"/>
      <c r="P30" s="123"/>
      <c r="Q30" s="119"/>
      <c r="R30" s="119"/>
      <c r="S30" s="119"/>
      <c r="T30" s="124"/>
      <c r="U30" s="124"/>
      <c r="V30" s="124"/>
      <c r="W30" s="119"/>
      <c r="X30" s="123"/>
      <c r="Y30" s="123"/>
      <c r="Z30" s="117"/>
      <c r="AA30" s="117"/>
      <c r="AB30" s="123"/>
      <c r="AC30" s="123"/>
      <c r="AD30" s="123"/>
      <c r="AE30" s="123"/>
      <c r="AF30" s="123"/>
      <c r="AG30" s="123"/>
      <c r="AH30" s="123"/>
    </row>
    <row r="31" spans="1:34" s="121" customFormat="1" x14ac:dyDescent="0.25">
      <c r="A31" s="115"/>
      <c r="B31" s="116"/>
      <c r="C31" s="117"/>
      <c r="D31" s="118"/>
      <c r="E31" s="125"/>
      <c r="F31" s="128"/>
      <c r="G31" s="119"/>
      <c r="H31" s="89"/>
      <c r="K31" s="122"/>
      <c r="L31" s="122"/>
      <c r="M31" s="119"/>
      <c r="N31" s="119"/>
      <c r="O31" s="123"/>
      <c r="P31" s="123"/>
      <c r="Q31" s="119"/>
      <c r="R31" s="119"/>
      <c r="S31" s="119"/>
      <c r="T31" s="124"/>
      <c r="U31" s="124"/>
      <c r="V31" s="124"/>
      <c r="W31" s="119"/>
      <c r="X31" s="123"/>
      <c r="Y31" s="123"/>
      <c r="Z31" s="117"/>
      <c r="AA31" s="117"/>
      <c r="AB31" s="123"/>
      <c r="AC31" s="123"/>
      <c r="AD31" s="123"/>
      <c r="AE31" s="123"/>
      <c r="AF31" s="123"/>
      <c r="AG31" s="123"/>
      <c r="AH31" s="123"/>
    </row>
    <row r="32" spans="1:34" s="121" customFormat="1" x14ac:dyDescent="0.25">
      <c r="A32" s="115"/>
      <c r="B32" s="116"/>
      <c r="C32" s="117"/>
      <c r="D32" s="118"/>
      <c r="E32" s="125"/>
      <c r="F32" s="128"/>
      <c r="G32" s="119"/>
      <c r="H32" s="89"/>
      <c r="K32" s="122"/>
      <c r="L32" s="122"/>
      <c r="M32" s="119"/>
      <c r="N32" s="119"/>
      <c r="O32" s="123"/>
      <c r="P32" s="123"/>
      <c r="Q32" s="119"/>
      <c r="R32" s="119"/>
      <c r="S32" s="119"/>
      <c r="T32" s="124"/>
      <c r="U32" s="124"/>
      <c r="V32" s="124"/>
      <c r="W32" s="119"/>
      <c r="X32" s="123"/>
      <c r="Y32" s="123"/>
      <c r="Z32" s="117"/>
      <c r="AA32" s="117"/>
      <c r="AB32" s="123"/>
      <c r="AC32" s="123"/>
      <c r="AD32" s="123"/>
      <c r="AE32" s="123"/>
      <c r="AF32" s="123"/>
      <c r="AG32" s="123"/>
      <c r="AH32" s="123"/>
    </row>
    <row r="33" spans="1:34" s="121" customFormat="1" x14ac:dyDescent="0.25">
      <c r="A33" s="115"/>
      <c r="B33" s="116"/>
      <c r="C33" s="117"/>
      <c r="D33" s="118"/>
      <c r="E33" s="125"/>
      <c r="F33" s="128"/>
      <c r="G33" s="119"/>
      <c r="H33" s="89"/>
      <c r="K33" s="122"/>
      <c r="L33" s="122"/>
      <c r="M33" s="119"/>
      <c r="N33" s="119"/>
      <c r="O33" s="123"/>
      <c r="P33" s="123"/>
      <c r="Q33" s="119"/>
      <c r="R33" s="119"/>
      <c r="S33" s="119"/>
      <c r="T33" s="124"/>
      <c r="U33" s="124"/>
      <c r="V33" s="124"/>
      <c r="W33" s="119"/>
      <c r="X33" s="123"/>
      <c r="Y33" s="123"/>
      <c r="Z33" s="117"/>
      <c r="AA33" s="117"/>
      <c r="AB33" s="123"/>
      <c r="AC33" s="123"/>
      <c r="AD33" s="123"/>
      <c r="AE33" s="123"/>
      <c r="AF33" s="123"/>
      <c r="AG33" s="123"/>
      <c r="AH33" s="123"/>
    </row>
    <row r="34" spans="1:34" s="121" customFormat="1" x14ac:dyDescent="0.25">
      <c r="A34" s="115"/>
      <c r="B34" s="116"/>
      <c r="C34" s="117"/>
      <c r="D34" s="118"/>
      <c r="E34" s="125"/>
      <c r="F34" s="128"/>
      <c r="G34" s="119"/>
      <c r="H34" s="89"/>
      <c r="K34" s="122"/>
      <c r="L34" s="122"/>
      <c r="M34" s="119"/>
      <c r="N34" s="119"/>
      <c r="O34" s="123"/>
      <c r="P34" s="123"/>
      <c r="Q34" s="119"/>
      <c r="R34" s="119"/>
      <c r="S34" s="119"/>
      <c r="T34" s="124"/>
      <c r="U34" s="124"/>
      <c r="V34" s="124"/>
      <c r="W34" s="119"/>
      <c r="X34" s="123"/>
      <c r="Y34" s="123"/>
      <c r="Z34" s="117"/>
      <c r="AA34" s="117"/>
      <c r="AB34" s="123"/>
      <c r="AC34" s="123"/>
      <c r="AD34" s="123"/>
      <c r="AE34" s="123"/>
      <c r="AF34" s="123"/>
      <c r="AG34" s="123"/>
      <c r="AH34" s="123"/>
    </row>
    <row r="35" spans="1:34" s="121" customFormat="1" x14ac:dyDescent="0.25">
      <c r="A35" s="115"/>
      <c r="B35" s="116"/>
      <c r="C35" s="117"/>
      <c r="D35" s="118"/>
      <c r="E35" s="125"/>
      <c r="F35" s="128"/>
      <c r="G35" s="119"/>
      <c r="H35" s="89"/>
      <c r="K35" s="122"/>
      <c r="L35" s="122"/>
      <c r="M35" s="119"/>
      <c r="N35" s="119"/>
      <c r="O35" s="123"/>
      <c r="P35" s="123"/>
      <c r="Q35" s="119"/>
      <c r="R35" s="119"/>
      <c r="S35" s="119"/>
      <c r="T35" s="124"/>
      <c r="U35" s="124"/>
      <c r="V35" s="124"/>
      <c r="W35" s="119"/>
      <c r="X35" s="123"/>
      <c r="Y35" s="123"/>
      <c r="Z35" s="117"/>
      <c r="AA35" s="117"/>
      <c r="AB35" s="123"/>
      <c r="AC35" s="123"/>
      <c r="AD35" s="123"/>
      <c r="AE35" s="123"/>
      <c r="AF35" s="123"/>
      <c r="AG35" s="123"/>
      <c r="AH35" s="123"/>
    </row>
    <row r="36" spans="1:34" s="121" customFormat="1" x14ac:dyDescent="0.25">
      <c r="A36" s="115"/>
      <c r="B36" s="116"/>
      <c r="C36" s="117"/>
      <c r="D36" s="118"/>
      <c r="E36" s="125"/>
      <c r="F36" s="128"/>
      <c r="G36" s="119"/>
      <c r="H36" s="89"/>
      <c r="K36" s="122"/>
      <c r="L36" s="122"/>
      <c r="M36" s="119"/>
      <c r="N36" s="119"/>
      <c r="O36" s="123"/>
      <c r="P36" s="123"/>
      <c r="Q36" s="119"/>
      <c r="R36" s="119"/>
      <c r="S36" s="119"/>
      <c r="T36" s="124"/>
      <c r="U36" s="124"/>
      <c r="V36" s="124"/>
      <c r="W36" s="119"/>
      <c r="X36" s="123"/>
      <c r="Y36" s="123"/>
      <c r="Z36" s="117"/>
      <c r="AA36" s="117"/>
      <c r="AB36" s="123"/>
      <c r="AC36" s="123"/>
      <c r="AD36" s="123"/>
      <c r="AE36" s="123"/>
      <c r="AF36" s="123"/>
      <c r="AG36" s="123"/>
      <c r="AH36" s="123"/>
    </row>
    <row r="37" spans="1:34" s="121" customFormat="1" x14ac:dyDescent="0.25">
      <c r="A37" s="115"/>
      <c r="B37" s="116"/>
      <c r="C37" s="117"/>
      <c r="D37" s="118"/>
      <c r="E37" s="125"/>
      <c r="F37" s="128"/>
      <c r="G37" s="119"/>
      <c r="H37" s="89"/>
      <c r="K37" s="122"/>
      <c r="L37" s="122"/>
      <c r="M37" s="119"/>
      <c r="N37" s="119"/>
      <c r="O37" s="123"/>
      <c r="P37" s="123"/>
      <c r="Q37" s="119"/>
      <c r="R37" s="119"/>
      <c r="S37" s="119"/>
      <c r="T37" s="124"/>
      <c r="U37" s="124"/>
      <c r="V37" s="124"/>
      <c r="W37" s="119"/>
      <c r="X37" s="123"/>
      <c r="Y37" s="123"/>
      <c r="Z37" s="117"/>
      <c r="AA37" s="117"/>
      <c r="AB37" s="123"/>
      <c r="AC37" s="123"/>
      <c r="AD37" s="123"/>
      <c r="AE37" s="123"/>
      <c r="AF37" s="123"/>
      <c r="AG37" s="123"/>
      <c r="AH37" s="123"/>
    </row>
    <row r="38" spans="1:34" s="121" customFormat="1" x14ac:dyDescent="0.25">
      <c r="A38" s="115"/>
      <c r="B38" s="116"/>
      <c r="C38" s="117"/>
      <c r="D38" s="118"/>
      <c r="E38" s="125"/>
      <c r="F38" s="128"/>
      <c r="G38" s="119"/>
      <c r="H38" s="89"/>
      <c r="K38" s="122"/>
      <c r="L38" s="122"/>
      <c r="M38" s="119"/>
      <c r="N38" s="119"/>
      <c r="O38" s="123"/>
      <c r="P38" s="123"/>
      <c r="Q38" s="119"/>
      <c r="R38" s="119"/>
      <c r="S38" s="119"/>
      <c r="T38" s="124"/>
      <c r="U38" s="124"/>
      <c r="V38" s="124"/>
      <c r="W38" s="119"/>
      <c r="X38" s="123"/>
      <c r="Y38" s="123"/>
      <c r="Z38" s="117"/>
      <c r="AA38" s="117"/>
      <c r="AB38" s="123"/>
      <c r="AC38" s="123"/>
      <c r="AD38" s="123"/>
      <c r="AE38" s="123"/>
      <c r="AF38" s="123"/>
      <c r="AG38" s="123"/>
      <c r="AH38" s="123"/>
    </row>
    <row r="39" spans="1:34" s="121" customFormat="1" x14ac:dyDescent="0.25">
      <c r="A39" s="115"/>
      <c r="B39" s="116"/>
      <c r="C39" s="117"/>
      <c r="D39" s="118"/>
      <c r="E39" s="125"/>
      <c r="F39" s="128"/>
      <c r="G39" s="119"/>
      <c r="H39" s="89"/>
      <c r="K39" s="122"/>
      <c r="L39" s="122"/>
      <c r="M39" s="119"/>
      <c r="N39" s="119"/>
      <c r="O39" s="123"/>
      <c r="P39" s="123"/>
      <c r="Q39" s="119"/>
      <c r="R39" s="119"/>
      <c r="S39" s="119"/>
      <c r="T39" s="124"/>
      <c r="U39" s="124"/>
      <c r="V39" s="124"/>
      <c r="W39" s="119"/>
      <c r="X39" s="123"/>
      <c r="Y39" s="123"/>
      <c r="Z39" s="117"/>
      <c r="AA39" s="117"/>
      <c r="AB39" s="123"/>
      <c r="AC39" s="123"/>
      <c r="AD39" s="123"/>
      <c r="AE39" s="123"/>
      <c r="AF39" s="123"/>
      <c r="AG39" s="123"/>
      <c r="AH39" s="123"/>
    </row>
    <row r="40" spans="1:34" s="121" customFormat="1" x14ac:dyDescent="0.25">
      <c r="A40" s="115"/>
      <c r="B40" s="116"/>
      <c r="C40" s="117"/>
      <c r="D40" s="118"/>
      <c r="E40" s="125"/>
      <c r="F40" s="128"/>
      <c r="G40" s="119"/>
      <c r="H40" s="89"/>
      <c r="K40" s="122"/>
      <c r="L40" s="122"/>
      <c r="M40" s="119"/>
      <c r="N40" s="119"/>
      <c r="O40" s="123"/>
      <c r="P40" s="123"/>
      <c r="Q40" s="119"/>
      <c r="R40" s="119"/>
      <c r="S40" s="119"/>
      <c r="T40" s="124"/>
      <c r="U40" s="124"/>
      <c r="V40" s="124"/>
      <c r="W40" s="119"/>
      <c r="X40" s="123"/>
      <c r="Y40" s="123"/>
      <c r="Z40" s="117"/>
      <c r="AA40" s="117"/>
      <c r="AB40" s="123"/>
      <c r="AC40" s="123"/>
      <c r="AD40" s="123"/>
      <c r="AE40" s="123"/>
      <c r="AF40" s="123"/>
      <c r="AG40" s="123"/>
      <c r="AH40" s="123"/>
    </row>
    <row r="41" spans="1:34" s="121" customFormat="1" x14ac:dyDescent="0.25">
      <c r="A41" s="115"/>
      <c r="B41" s="116"/>
      <c r="C41" s="117"/>
      <c r="D41" s="118"/>
      <c r="E41" s="125"/>
      <c r="F41" s="128"/>
      <c r="G41" s="119"/>
      <c r="H41" s="89"/>
      <c r="K41" s="122"/>
      <c r="L41" s="122"/>
      <c r="M41" s="119"/>
      <c r="N41" s="119"/>
      <c r="O41" s="123"/>
      <c r="P41" s="123"/>
      <c r="Q41" s="119"/>
      <c r="R41" s="119"/>
      <c r="S41" s="119"/>
      <c r="T41" s="124"/>
      <c r="U41" s="124"/>
      <c r="V41" s="124"/>
      <c r="W41" s="119"/>
      <c r="X41" s="123"/>
      <c r="Y41" s="123"/>
      <c r="Z41" s="117"/>
      <c r="AA41" s="117"/>
      <c r="AB41" s="123"/>
      <c r="AC41" s="123"/>
      <c r="AD41" s="123"/>
      <c r="AE41" s="123"/>
      <c r="AF41" s="123"/>
      <c r="AG41" s="123"/>
      <c r="AH41" s="123"/>
    </row>
    <row r="42" spans="1:34" s="121" customFormat="1" x14ac:dyDescent="0.25">
      <c r="A42" s="115"/>
      <c r="B42" s="116"/>
      <c r="C42" s="117"/>
      <c r="D42" s="118"/>
      <c r="E42" s="125"/>
      <c r="F42" s="128"/>
      <c r="G42" s="119"/>
      <c r="H42" s="89"/>
      <c r="K42" s="122"/>
      <c r="L42" s="122"/>
      <c r="M42" s="119"/>
      <c r="N42" s="119"/>
      <c r="O42" s="123"/>
      <c r="P42" s="123"/>
      <c r="Q42" s="119"/>
      <c r="R42" s="119"/>
      <c r="S42" s="119"/>
      <c r="T42" s="124"/>
      <c r="U42" s="124"/>
      <c r="V42" s="124"/>
      <c r="W42" s="119"/>
      <c r="X42" s="123"/>
      <c r="Y42" s="123"/>
      <c r="Z42" s="117"/>
      <c r="AA42" s="117"/>
      <c r="AB42" s="123"/>
      <c r="AC42" s="123"/>
      <c r="AD42" s="123"/>
      <c r="AE42" s="123"/>
      <c r="AF42" s="123"/>
      <c r="AG42" s="123"/>
      <c r="AH42" s="123"/>
    </row>
    <row r="43" spans="1:34" s="121" customFormat="1" x14ac:dyDescent="0.25">
      <c r="A43" s="115"/>
      <c r="B43" s="116"/>
      <c r="C43" s="117"/>
      <c r="D43" s="118"/>
      <c r="E43" s="125"/>
      <c r="F43" s="128"/>
      <c r="G43" s="119"/>
      <c r="H43" s="89"/>
      <c r="K43" s="122"/>
      <c r="L43" s="122"/>
      <c r="M43" s="119"/>
      <c r="N43" s="119"/>
      <c r="O43" s="123"/>
      <c r="P43" s="123"/>
      <c r="Q43" s="119"/>
      <c r="R43" s="119"/>
      <c r="S43" s="119"/>
      <c r="T43" s="124"/>
      <c r="U43" s="124"/>
      <c r="V43" s="124"/>
      <c r="W43" s="119"/>
      <c r="X43" s="123"/>
      <c r="Y43" s="123"/>
      <c r="Z43" s="117"/>
      <c r="AA43" s="117"/>
      <c r="AB43" s="123"/>
      <c r="AC43" s="123"/>
      <c r="AD43" s="123"/>
      <c r="AE43" s="123"/>
      <c r="AF43" s="123"/>
      <c r="AG43" s="123"/>
      <c r="AH43" s="123"/>
    </row>
    <row r="44" spans="1:34" s="121" customFormat="1" x14ac:dyDescent="0.25">
      <c r="A44" s="115"/>
      <c r="B44" s="116"/>
      <c r="C44" s="117"/>
      <c r="D44" s="118"/>
      <c r="E44" s="125"/>
      <c r="F44" s="128"/>
      <c r="G44" s="119"/>
      <c r="H44" s="89"/>
      <c r="K44" s="122"/>
      <c r="L44" s="122"/>
      <c r="M44" s="119"/>
      <c r="N44" s="119"/>
      <c r="O44" s="123"/>
      <c r="P44" s="123"/>
      <c r="Q44" s="119"/>
      <c r="R44" s="119"/>
      <c r="S44" s="119"/>
      <c r="T44" s="124"/>
      <c r="U44" s="124"/>
      <c r="V44" s="124"/>
      <c r="W44" s="119"/>
      <c r="X44" s="123"/>
      <c r="Y44" s="123"/>
      <c r="Z44" s="117"/>
      <c r="AA44" s="117"/>
      <c r="AB44" s="123"/>
      <c r="AC44" s="123"/>
      <c r="AD44" s="123"/>
      <c r="AE44" s="123"/>
      <c r="AF44" s="123"/>
      <c r="AG44" s="123"/>
      <c r="AH44" s="123"/>
    </row>
    <row r="45" spans="1:34" s="121" customFormat="1" x14ac:dyDescent="0.25">
      <c r="A45" s="130"/>
      <c r="B45" s="116"/>
      <c r="C45" s="117"/>
      <c r="D45" s="118"/>
      <c r="E45" s="125"/>
      <c r="F45" s="128"/>
      <c r="G45" s="119"/>
      <c r="H45" s="89"/>
      <c r="K45" s="122"/>
      <c r="L45" s="122"/>
      <c r="M45" s="119"/>
      <c r="N45" s="119"/>
      <c r="O45" s="123"/>
      <c r="P45" s="123"/>
      <c r="Q45" s="119"/>
      <c r="R45" s="119"/>
      <c r="S45" s="119"/>
      <c r="T45" s="124"/>
      <c r="U45" s="124"/>
      <c r="V45" s="124"/>
      <c r="W45" s="119"/>
      <c r="X45" s="123"/>
      <c r="Y45" s="123"/>
      <c r="Z45" s="117"/>
      <c r="AA45" s="117"/>
      <c r="AB45" s="123"/>
      <c r="AC45" s="123"/>
      <c r="AD45" s="123"/>
      <c r="AE45" s="123"/>
      <c r="AF45" s="123"/>
      <c r="AG45" s="123"/>
      <c r="AH45" s="123"/>
    </row>
    <row r="46" spans="1:34" s="121" customFormat="1" x14ac:dyDescent="0.25">
      <c r="A46" s="130"/>
      <c r="B46" s="116"/>
      <c r="C46" s="117"/>
      <c r="D46" s="118"/>
      <c r="E46" s="125"/>
      <c r="F46" s="128"/>
      <c r="G46" s="119"/>
      <c r="H46" s="89"/>
      <c r="K46" s="122"/>
      <c r="L46" s="122"/>
      <c r="M46" s="119"/>
      <c r="N46" s="119"/>
      <c r="O46" s="123"/>
      <c r="P46" s="123"/>
      <c r="Q46" s="119"/>
      <c r="R46" s="119"/>
      <c r="S46" s="119"/>
      <c r="T46" s="124"/>
      <c r="U46" s="124"/>
      <c r="V46" s="124"/>
      <c r="W46" s="119"/>
      <c r="X46" s="123"/>
      <c r="Y46" s="123"/>
      <c r="Z46" s="117"/>
      <c r="AA46" s="117"/>
      <c r="AB46" s="123"/>
      <c r="AC46" s="123"/>
      <c r="AD46" s="123"/>
      <c r="AE46" s="123"/>
      <c r="AF46" s="123"/>
      <c r="AG46" s="123"/>
      <c r="AH46" s="123"/>
    </row>
    <row r="47" spans="1:34" s="121" customFormat="1" x14ac:dyDescent="0.25">
      <c r="A47" s="130"/>
      <c r="B47" s="116"/>
      <c r="C47" s="117"/>
      <c r="D47" s="118"/>
      <c r="E47" s="125"/>
      <c r="F47" s="128"/>
      <c r="G47" s="119"/>
      <c r="H47" s="89"/>
      <c r="K47" s="122"/>
      <c r="L47" s="122"/>
      <c r="M47" s="119"/>
      <c r="N47" s="119"/>
      <c r="O47" s="123"/>
      <c r="P47" s="123"/>
      <c r="Q47" s="119"/>
      <c r="R47" s="119"/>
      <c r="S47" s="119"/>
      <c r="T47" s="124"/>
      <c r="U47" s="124"/>
      <c r="V47" s="124"/>
      <c r="W47" s="119"/>
      <c r="X47" s="123"/>
      <c r="Y47" s="123"/>
      <c r="Z47" s="117"/>
      <c r="AA47" s="117"/>
      <c r="AB47" s="123"/>
      <c r="AC47" s="123"/>
      <c r="AD47" s="123"/>
      <c r="AE47" s="123"/>
      <c r="AF47" s="123"/>
      <c r="AG47" s="123"/>
      <c r="AH47" s="123"/>
    </row>
    <row r="48" spans="1:34" s="121" customFormat="1" x14ac:dyDescent="0.25">
      <c r="A48" s="130"/>
      <c r="B48" s="116"/>
      <c r="C48" s="117"/>
      <c r="D48" s="118"/>
      <c r="E48" s="125"/>
      <c r="F48" s="128"/>
      <c r="G48" s="119"/>
      <c r="H48" s="89"/>
      <c r="K48" s="122"/>
      <c r="L48" s="122"/>
      <c r="M48" s="119"/>
      <c r="N48" s="119"/>
      <c r="O48" s="123"/>
      <c r="P48" s="123"/>
      <c r="Q48" s="119"/>
      <c r="R48" s="119"/>
      <c r="S48" s="119"/>
      <c r="T48" s="124"/>
      <c r="U48" s="124"/>
      <c r="V48" s="124"/>
      <c r="W48" s="119"/>
      <c r="X48" s="123"/>
      <c r="Y48" s="123"/>
      <c r="Z48" s="117"/>
      <c r="AA48" s="117"/>
      <c r="AB48" s="123"/>
      <c r="AC48" s="123"/>
      <c r="AD48" s="123"/>
      <c r="AE48" s="123"/>
      <c r="AF48" s="123"/>
      <c r="AG48" s="123"/>
      <c r="AH48" s="123"/>
    </row>
    <row r="49" spans="1:34" s="121" customFormat="1" x14ac:dyDescent="0.25">
      <c r="A49" s="130"/>
      <c r="B49" s="116"/>
      <c r="C49" s="117"/>
      <c r="D49" s="118"/>
      <c r="E49" s="125"/>
      <c r="F49" s="128"/>
      <c r="G49" s="119"/>
      <c r="H49" s="89"/>
      <c r="K49" s="122"/>
      <c r="L49" s="122"/>
      <c r="M49" s="119"/>
      <c r="N49" s="119"/>
      <c r="O49" s="123"/>
      <c r="P49" s="123"/>
      <c r="Q49" s="119"/>
      <c r="R49" s="119"/>
      <c r="S49" s="119"/>
      <c r="T49" s="124"/>
      <c r="U49" s="124"/>
      <c r="V49" s="124"/>
      <c r="W49" s="119"/>
      <c r="X49" s="123"/>
      <c r="Y49" s="123"/>
      <c r="Z49" s="117"/>
      <c r="AA49" s="117"/>
      <c r="AB49" s="123"/>
      <c r="AC49" s="123"/>
      <c r="AD49" s="123"/>
      <c r="AE49" s="123"/>
      <c r="AF49" s="123"/>
      <c r="AG49" s="123"/>
      <c r="AH49" s="123"/>
    </row>
    <row r="50" spans="1:34" s="121" customFormat="1" x14ac:dyDescent="0.25">
      <c r="A50" s="130"/>
      <c r="B50" s="116"/>
      <c r="C50" s="117"/>
      <c r="D50" s="118"/>
      <c r="E50" s="125"/>
      <c r="F50" s="128"/>
      <c r="G50" s="119"/>
      <c r="H50" s="89"/>
      <c r="K50" s="122"/>
      <c r="L50" s="122"/>
      <c r="M50" s="119"/>
      <c r="N50" s="119"/>
      <c r="O50" s="123"/>
      <c r="P50" s="123"/>
      <c r="Q50" s="119"/>
      <c r="R50" s="119"/>
      <c r="S50" s="119"/>
      <c r="T50" s="124"/>
      <c r="U50" s="124"/>
      <c r="V50" s="124"/>
      <c r="W50" s="119"/>
      <c r="X50" s="123"/>
      <c r="Y50" s="123"/>
      <c r="Z50" s="117"/>
      <c r="AA50" s="117"/>
      <c r="AB50" s="123"/>
      <c r="AC50" s="123"/>
      <c r="AD50" s="123"/>
      <c r="AE50" s="123"/>
      <c r="AF50" s="123"/>
      <c r="AG50" s="123"/>
      <c r="AH50" s="123"/>
    </row>
    <row r="51" spans="1:34" s="121" customFormat="1" x14ac:dyDescent="0.25">
      <c r="A51" s="130"/>
      <c r="B51" s="116"/>
      <c r="C51" s="117"/>
      <c r="D51" s="118"/>
      <c r="E51" s="125"/>
      <c r="F51" s="128"/>
      <c r="G51" s="119"/>
      <c r="H51" s="89"/>
      <c r="K51" s="122"/>
      <c r="L51" s="122"/>
      <c r="M51" s="119"/>
      <c r="N51" s="119"/>
      <c r="O51" s="123"/>
      <c r="P51" s="123"/>
      <c r="Q51" s="119"/>
      <c r="R51" s="119"/>
      <c r="S51" s="119"/>
      <c r="T51" s="124"/>
      <c r="U51" s="124"/>
      <c r="V51" s="124"/>
      <c r="W51" s="119"/>
      <c r="X51" s="123"/>
      <c r="Y51" s="123"/>
      <c r="Z51" s="117"/>
      <c r="AA51" s="117"/>
      <c r="AB51" s="123"/>
      <c r="AC51" s="123"/>
      <c r="AD51" s="123"/>
      <c r="AE51" s="123"/>
      <c r="AF51" s="123"/>
      <c r="AG51" s="123"/>
      <c r="AH51" s="123"/>
    </row>
    <row r="52" spans="1:34" s="121" customFormat="1" x14ac:dyDescent="0.25">
      <c r="A52" s="130"/>
      <c r="B52" s="116"/>
      <c r="C52" s="117"/>
      <c r="D52" s="118"/>
      <c r="E52" s="125"/>
      <c r="F52" s="128"/>
      <c r="G52" s="119"/>
      <c r="H52" s="89"/>
      <c r="K52" s="122"/>
      <c r="L52" s="122"/>
      <c r="M52" s="119"/>
      <c r="N52" s="119"/>
      <c r="O52" s="123"/>
      <c r="P52" s="123"/>
      <c r="Q52" s="119"/>
      <c r="R52" s="119"/>
      <c r="S52" s="119"/>
      <c r="T52" s="124"/>
      <c r="U52" s="124"/>
      <c r="V52" s="124"/>
      <c r="W52" s="119"/>
      <c r="X52" s="123"/>
      <c r="Y52" s="123"/>
      <c r="Z52" s="117"/>
      <c r="AA52" s="117"/>
      <c r="AB52" s="123"/>
      <c r="AC52" s="123"/>
      <c r="AD52" s="123"/>
      <c r="AE52" s="123"/>
      <c r="AF52" s="123"/>
      <c r="AG52" s="123"/>
      <c r="AH52" s="123"/>
    </row>
    <row r="53" spans="1:34" s="121" customFormat="1" x14ac:dyDescent="0.25">
      <c r="A53" s="130"/>
      <c r="B53" s="116"/>
      <c r="C53" s="117"/>
      <c r="D53" s="118"/>
      <c r="E53" s="125"/>
      <c r="F53" s="128"/>
      <c r="G53" s="119"/>
      <c r="H53" s="89"/>
      <c r="K53" s="122"/>
      <c r="L53" s="122"/>
      <c r="M53" s="119"/>
      <c r="N53" s="119"/>
      <c r="O53" s="123"/>
      <c r="P53" s="123"/>
      <c r="Q53" s="119"/>
      <c r="R53" s="119"/>
      <c r="S53" s="119"/>
      <c r="T53" s="124"/>
      <c r="U53" s="124"/>
      <c r="V53" s="124"/>
      <c r="W53" s="119"/>
      <c r="X53" s="123"/>
      <c r="Y53" s="123"/>
      <c r="Z53" s="117"/>
      <c r="AA53" s="117"/>
      <c r="AB53" s="123"/>
      <c r="AC53" s="123"/>
      <c r="AD53" s="123"/>
      <c r="AE53" s="123"/>
      <c r="AF53" s="123"/>
      <c r="AG53" s="123"/>
      <c r="AH53" s="123"/>
    </row>
    <row r="54" spans="1:34" s="121" customFormat="1" x14ac:dyDescent="0.25">
      <c r="A54" s="130"/>
      <c r="B54" s="116"/>
      <c r="C54" s="117"/>
      <c r="D54" s="118"/>
      <c r="E54" s="125"/>
      <c r="F54" s="128"/>
      <c r="G54" s="119"/>
      <c r="H54" s="89"/>
      <c r="K54" s="122"/>
      <c r="L54" s="122"/>
      <c r="M54" s="119"/>
      <c r="N54" s="119"/>
      <c r="O54" s="123"/>
      <c r="P54" s="123"/>
      <c r="Q54" s="119"/>
      <c r="R54" s="119"/>
      <c r="S54" s="119"/>
      <c r="T54" s="124"/>
      <c r="U54" s="124"/>
      <c r="V54" s="124"/>
      <c r="W54" s="119"/>
      <c r="X54" s="123"/>
      <c r="Y54" s="123"/>
      <c r="Z54" s="117"/>
      <c r="AA54" s="117"/>
      <c r="AB54" s="123"/>
      <c r="AC54" s="123"/>
      <c r="AD54" s="123"/>
      <c r="AE54" s="123"/>
      <c r="AF54" s="123"/>
      <c r="AG54" s="123"/>
      <c r="AH54" s="123"/>
    </row>
    <row r="55" spans="1:34" s="121" customFormat="1" x14ac:dyDescent="0.25">
      <c r="A55" s="130"/>
      <c r="B55" s="116"/>
      <c r="C55" s="117"/>
      <c r="D55" s="118"/>
      <c r="E55" s="125"/>
      <c r="F55" s="128"/>
      <c r="G55" s="119"/>
      <c r="H55" s="89"/>
      <c r="K55" s="122"/>
      <c r="L55" s="122"/>
      <c r="M55" s="119"/>
      <c r="N55" s="119"/>
      <c r="O55" s="123"/>
      <c r="P55" s="123"/>
      <c r="Q55" s="119"/>
      <c r="R55" s="119"/>
      <c r="S55" s="119"/>
      <c r="T55" s="124"/>
      <c r="U55" s="124"/>
      <c r="V55" s="124"/>
      <c r="W55" s="119"/>
      <c r="X55" s="123"/>
      <c r="Y55" s="123"/>
      <c r="Z55" s="117"/>
      <c r="AA55" s="117"/>
      <c r="AB55" s="123"/>
      <c r="AC55" s="123"/>
      <c r="AD55" s="123"/>
      <c r="AE55" s="123"/>
      <c r="AF55" s="123"/>
      <c r="AG55" s="123"/>
      <c r="AH55" s="123"/>
    </row>
    <row r="56" spans="1:34" s="121" customFormat="1" x14ac:dyDescent="0.25">
      <c r="A56" s="130"/>
      <c r="B56" s="116"/>
      <c r="C56" s="117"/>
      <c r="D56" s="118"/>
      <c r="E56" s="125"/>
      <c r="F56" s="128"/>
      <c r="G56" s="119"/>
      <c r="H56" s="89"/>
      <c r="K56" s="122"/>
      <c r="L56" s="122"/>
      <c r="M56" s="119"/>
      <c r="N56" s="119"/>
      <c r="O56" s="123"/>
      <c r="P56" s="123"/>
      <c r="Q56" s="119"/>
      <c r="R56" s="119"/>
      <c r="S56" s="119"/>
      <c r="T56" s="124"/>
      <c r="U56" s="124"/>
      <c r="V56" s="124"/>
      <c r="W56" s="119"/>
      <c r="X56" s="123"/>
      <c r="Y56" s="123"/>
      <c r="Z56" s="117"/>
      <c r="AA56" s="117"/>
      <c r="AB56" s="123"/>
      <c r="AC56" s="123"/>
      <c r="AD56" s="123"/>
      <c r="AE56" s="123"/>
      <c r="AF56" s="123"/>
      <c r="AG56" s="123"/>
      <c r="AH56" s="123"/>
    </row>
    <row r="57" spans="1:34" s="121" customFormat="1" x14ac:dyDescent="0.25">
      <c r="A57" s="130"/>
      <c r="B57" s="116"/>
      <c r="C57" s="117"/>
      <c r="D57" s="118"/>
      <c r="E57" s="125"/>
      <c r="F57" s="128"/>
      <c r="G57" s="119"/>
      <c r="H57" s="89"/>
      <c r="K57" s="122"/>
      <c r="L57" s="122"/>
      <c r="M57" s="119"/>
      <c r="N57" s="119"/>
      <c r="O57" s="123"/>
      <c r="P57" s="123"/>
      <c r="Q57" s="119"/>
      <c r="R57" s="119"/>
      <c r="S57" s="119"/>
      <c r="T57" s="124"/>
      <c r="U57" s="124"/>
      <c r="V57" s="124"/>
      <c r="W57" s="119"/>
      <c r="X57" s="123"/>
      <c r="Y57" s="123"/>
      <c r="Z57" s="117"/>
      <c r="AA57" s="117"/>
      <c r="AB57" s="123"/>
      <c r="AC57" s="123"/>
      <c r="AD57" s="123"/>
      <c r="AE57" s="123"/>
      <c r="AF57" s="123"/>
      <c r="AG57" s="123"/>
      <c r="AH57" s="123"/>
    </row>
    <row r="58" spans="1:34" s="121" customFormat="1" x14ac:dyDescent="0.25">
      <c r="A58" s="130"/>
      <c r="B58" s="116"/>
      <c r="C58" s="117"/>
      <c r="D58" s="118"/>
      <c r="E58" s="125"/>
      <c r="F58" s="128"/>
      <c r="G58" s="119"/>
      <c r="H58" s="89"/>
      <c r="K58" s="122"/>
      <c r="L58" s="122"/>
      <c r="M58" s="119"/>
      <c r="N58" s="119"/>
      <c r="O58" s="123"/>
      <c r="P58" s="123"/>
      <c r="Q58" s="119"/>
      <c r="R58" s="119"/>
      <c r="S58" s="119"/>
      <c r="T58" s="124"/>
      <c r="U58" s="124"/>
      <c r="V58" s="124"/>
      <c r="W58" s="119"/>
      <c r="X58" s="123"/>
      <c r="Y58" s="123"/>
      <c r="Z58" s="117"/>
      <c r="AA58" s="117"/>
      <c r="AB58" s="123"/>
      <c r="AC58" s="123"/>
      <c r="AD58" s="123"/>
      <c r="AE58" s="123"/>
      <c r="AF58" s="123"/>
      <c r="AG58" s="123"/>
      <c r="AH58" s="123"/>
    </row>
    <row r="59" spans="1:34" s="121" customFormat="1" x14ac:dyDescent="0.25">
      <c r="A59" s="130"/>
      <c r="B59" s="116"/>
      <c r="C59" s="117"/>
      <c r="D59" s="118"/>
      <c r="E59" s="125"/>
      <c r="F59" s="128"/>
      <c r="G59" s="119"/>
      <c r="H59" s="89"/>
      <c r="K59" s="122"/>
      <c r="L59" s="122"/>
      <c r="M59" s="119"/>
      <c r="N59" s="119"/>
      <c r="O59" s="123"/>
      <c r="P59" s="123"/>
      <c r="Q59" s="119"/>
      <c r="R59" s="119"/>
      <c r="S59" s="119"/>
      <c r="T59" s="124"/>
      <c r="U59" s="124"/>
      <c r="V59" s="124"/>
      <c r="W59" s="119"/>
      <c r="X59" s="123"/>
      <c r="Y59" s="123"/>
      <c r="Z59" s="117"/>
      <c r="AA59" s="117"/>
      <c r="AB59" s="123"/>
      <c r="AC59" s="123"/>
      <c r="AD59" s="123"/>
      <c r="AE59" s="123"/>
      <c r="AF59" s="123"/>
      <c r="AG59" s="123"/>
      <c r="AH59" s="123"/>
    </row>
    <row r="60" spans="1:34" s="121" customFormat="1" x14ac:dyDescent="0.25">
      <c r="A60" s="130"/>
      <c r="B60" s="116"/>
      <c r="C60" s="117"/>
      <c r="D60" s="118"/>
      <c r="E60" s="125"/>
      <c r="F60" s="128"/>
      <c r="G60" s="119"/>
      <c r="H60" s="89"/>
      <c r="K60" s="122"/>
      <c r="L60" s="122"/>
      <c r="M60" s="119"/>
      <c r="N60" s="119"/>
      <c r="O60" s="123"/>
      <c r="P60" s="123"/>
      <c r="Q60" s="119"/>
      <c r="R60" s="119"/>
      <c r="S60" s="119"/>
      <c r="T60" s="124"/>
      <c r="U60" s="124"/>
      <c r="V60" s="124"/>
      <c r="W60" s="119"/>
      <c r="X60" s="123"/>
      <c r="Y60" s="123"/>
      <c r="Z60" s="117"/>
      <c r="AA60" s="117"/>
      <c r="AB60" s="123"/>
      <c r="AC60" s="123"/>
      <c r="AD60" s="123"/>
      <c r="AE60" s="123"/>
      <c r="AF60" s="123"/>
      <c r="AG60" s="123"/>
      <c r="AH60" s="123"/>
    </row>
    <row r="61" spans="1:34" s="121" customFormat="1" x14ac:dyDescent="0.25">
      <c r="A61" s="130"/>
      <c r="B61" s="116"/>
      <c r="C61" s="117"/>
      <c r="D61" s="118"/>
      <c r="E61" s="125"/>
      <c r="F61" s="128"/>
      <c r="G61" s="119"/>
      <c r="H61" s="89"/>
      <c r="K61" s="122"/>
      <c r="L61" s="122"/>
      <c r="M61" s="119"/>
      <c r="N61" s="119"/>
      <c r="O61" s="123"/>
      <c r="P61" s="123"/>
      <c r="Q61" s="119"/>
      <c r="R61" s="119"/>
      <c r="S61" s="119"/>
      <c r="T61" s="124"/>
      <c r="U61" s="124"/>
      <c r="V61" s="124"/>
      <c r="W61" s="119"/>
      <c r="X61" s="123"/>
      <c r="Y61" s="123"/>
      <c r="Z61" s="117"/>
      <c r="AA61" s="117"/>
      <c r="AB61" s="123"/>
      <c r="AC61" s="123"/>
      <c r="AD61" s="123"/>
      <c r="AE61" s="123"/>
      <c r="AF61" s="123"/>
      <c r="AG61" s="123"/>
      <c r="AH61" s="123"/>
    </row>
    <row r="62" spans="1:34" s="121" customFormat="1" x14ac:dyDescent="0.25">
      <c r="A62" s="130"/>
      <c r="B62" s="116"/>
      <c r="C62" s="117"/>
      <c r="D62" s="118"/>
      <c r="E62" s="125"/>
      <c r="F62" s="128"/>
      <c r="G62" s="119"/>
      <c r="H62" s="89"/>
      <c r="K62" s="122"/>
      <c r="L62" s="122"/>
      <c r="M62" s="119"/>
      <c r="N62" s="119"/>
      <c r="O62" s="123"/>
      <c r="P62" s="123"/>
      <c r="Q62" s="119"/>
      <c r="R62" s="119"/>
      <c r="S62" s="119"/>
      <c r="T62" s="124"/>
      <c r="U62" s="124"/>
      <c r="V62" s="124"/>
      <c r="W62" s="119"/>
      <c r="X62" s="123"/>
      <c r="Y62" s="123"/>
      <c r="Z62" s="117"/>
      <c r="AA62" s="117"/>
      <c r="AB62" s="123"/>
      <c r="AC62" s="123"/>
      <c r="AD62" s="123"/>
      <c r="AE62" s="123"/>
      <c r="AF62" s="123"/>
      <c r="AG62" s="123"/>
      <c r="AH62" s="123"/>
    </row>
    <row r="63" spans="1:34" s="121" customFormat="1" x14ac:dyDescent="0.25">
      <c r="A63" s="130"/>
      <c r="B63" s="116"/>
      <c r="C63" s="117"/>
      <c r="D63" s="118"/>
      <c r="E63" s="125"/>
      <c r="F63" s="128"/>
      <c r="G63" s="119"/>
      <c r="H63" s="89"/>
      <c r="K63" s="122"/>
      <c r="L63" s="122"/>
      <c r="M63" s="119"/>
      <c r="N63" s="119"/>
      <c r="O63" s="123"/>
      <c r="P63" s="123"/>
      <c r="Q63" s="119"/>
      <c r="R63" s="119"/>
      <c r="S63" s="119"/>
      <c r="T63" s="124"/>
      <c r="U63" s="124"/>
      <c r="V63" s="124"/>
      <c r="W63" s="119"/>
      <c r="X63" s="123"/>
      <c r="Y63" s="123"/>
      <c r="Z63" s="117"/>
      <c r="AA63" s="117"/>
      <c r="AB63" s="123"/>
      <c r="AC63" s="123"/>
      <c r="AD63" s="123"/>
      <c r="AE63" s="123"/>
      <c r="AF63" s="123"/>
      <c r="AG63" s="123"/>
      <c r="AH63" s="123"/>
    </row>
    <row r="64" spans="1:34" s="121" customFormat="1" x14ac:dyDescent="0.25">
      <c r="A64" s="130"/>
      <c r="B64" s="116"/>
      <c r="C64" s="117"/>
      <c r="D64" s="118"/>
      <c r="E64" s="125"/>
      <c r="F64" s="128"/>
      <c r="G64" s="119"/>
      <c r="H64" s="89"/>
      <c r="K64" s="122"/>
      <c r="L64" s="122"/>
      <c r="M64" s="119"/>
      <c r="N64" s="119"/>
      <c r="O64" s="123"/>
      <c r="P64" s="123"/>
      <c r="Q64" s="119"/>
      <c r="R64" s="119"/>
      <c r="S64" s="119"/>
      <c r="T64" s="124"/>
      <c r="U64" s="124"/>
      <c r="V64" s="124"/>
      <c r="W64" s="119"/>
      <c r="X64" s="123"/>
      <c r="Y64" s="123"/>
      <c r="Z64" s="117"/>
      <c r="AA64" s="117"/>
      <c r="AB64" s="123"/>
      <c r="AC64" s="123"/>
      <c r="AD64" s="123"/>
      <c r="AE64" s="123"/>
      <c r="AF64" s="123"/>
      <c r="AG64" s="123"/>
      <c r="AH64" s="123"/>
    </row>
    <row r="65" spans="1:34" s="121" customFormat="1" x14ac:dyDescent="0.25">
      <c r="A65" s="130"/>
      <c r="B65" s="116"/>
      <c r="C65" s="117"/>
      <c r="D65" s="118"/>
      <c r="E65" s="125"/>
      <c r="F65" s="128"/>
      <c r="G65" s="119"/>
      <c r="H65" s="89"/>
      <c r="K65" s="122"/>
      <c r="L65" s="122"/>
      <c r="M65" s="119"/>
      <c r="N65" s="119"/>
      <c r="O65" s="123"/>
      <c r="P65" s="123"/>
      <c r="Q65" s="119"/>
      <c r="R65" s="119"/>
      <c r="S65" s="119"/>
      <c r="T65" s="124"/>
      <c r="U65" s="124"/>
      <c r="V65" s="124"/>
      <c r="W65" s="119"/>
      <c r="X65" s="123"/>
      <c r="Y65" s="123"/>
      <c r="Z65" s="117"/>
      <c r="AA65" s="117"/>
      <c r="AB65" s="123"/>
      <c r="AC65" s="123"/>
      <c r="AD65" s="123"/>
      <c r="AE65" s="123"/>
      <c r="AF65" s="123"/>
      <c r="AG65" s="123"/>
      <c r="AH65" s="123"/>
    </row>
    <row r="66" spans="1:34" s="121" customFormat="1" x14ac:dyDescent="0.25">
      <c r="A66" s="130"/>
      <c r="B66" s="116"/>
      <c r="C66" s="117"/>
      <c r="D66" s="118"/>
      <c r="E66" s="125"/>
      <c r="F66" s="128"/>
      <c r="G66" s="119"/>
      <c r="H66" s="89"/>
      <c r="K66" s="122"/>
      <c r="L66" s="122"/>
      <c r="M66" s="119"/>
      <c r="N66" s="119"/>
      <c r="O66" s="123"/>
      <c r="P66" s="123"/>
      <c r="Q66" s="119"/>
      <c r="R66" s="119"/>
      <c r="S66" s="119"/>
      <c r="T66" s="124"/>
      <c r="U66" s="124"/>
      <c r="V66" s="124"/>
      <c r="W66" s="119"/>
      <c r="X66" s="123"/>
      <c r="Y66" s="123"/>
      <c r="Z66" s="117"/>
      <c r="AA66" s="117"/>
      <c r="AB66" s="123"/>
      <c r="AC66" s="123"/>
      <c r="AD66" s="123"/>
      <c r="AE66" s="123"/>
      <c r="AF66" s="123"/>
      <c r="AG66" s="123"/>
      <c r="AH66" s="123"/>
    </row>
    <row r="67" spans="1:34" s="121" customFormat="1" x14ac:dyDescent="0.25">
      <c r="A67" s="130"/>
      <c r="B67" s="116"/>
      <c r="C67" s="117"/>
      <c r="D67" s="118"/>
      <c r="E67" s="125"/>
      <c r="F67" s="128"/>
      <c r="G67" s="119"/>
      <c r="H67" s="89"/>
      <c r="K67" s="122"/>
      <c r="L67" s="122"/>
      <c r="M67" s="119"/>
      <c r="N67" s="119"/>
      <c r="O67" s="123"/>
      <c r="P67" s="123"/>
      <c r="Q67" s="119"/>
      <c r="R67" s="119"/>
      <c r="S67" s="119"/>
      <c r="T67" s="124"/>
      <c r="U67" s="124"/>
      <c r="V67" s="124"/>
      <c r="W67" s="119"/>
      <c r="X67" s="123"/>
      <c r="Y67" s="123"/>
      <c r="Z67" s="117"/>
      <c r="AA67" s="117"/>
      <c r="AB67" s="123"/>
      <c r="AC67" s="123"/>
      <c r="AD67" s="123"/>
      <c r="AE67" s="123"/>
      <c r="AF67" s="123"/>
      <c r="AG67" s="123"/>
      <c r="AH67" s="123"/>
    </row>
    <row r="68" spans="1:34" s="121" customFormat="1" x14ac:dyDescent="0.25">
      <c r="A68" s="130"/>
      <c r="B68" s="116"/>
      <c r="C68" s="117"/>
      <c r="D68" s="118"/>
      <c r="E68" s="125"/>
      <c r="F68" s="128"/>
      <c r="G68" s="119"/>
      <c r="H68" s="89"/>
      <c r="K68" s="122"/>
      <c r="L68" s="122"/>
      <c r="M68" s="119"/>
      <c r="N68" s="119"/>
      <c r="O68" s="123"/>
      <c r="P68" s="123"/>
      <c r="Q68" s="119"/>
      <c r="R68" s="119"/>
      <c r="S68" s="119"/>
      <c r="T68" s="124"/>
      <c r="U68" s="124"/>
      <c r="V68" s="124"/>
      <c r="W68" s="119"/>
      <c r="X68" s="123"/>
      <c r="Y68" s="123"/>
      <c r="Z68" s="117"/>
      <c r="AA68" s="117"/>
      <c r="AB68" s="123"/>
      <c r="AC68" s="123"/>
      <c r="AD68" s="123"/>
      <c r="AE68" s="123"/>
      <c r="AF68" s="123"/>
      <c r="AG68" s="123"/>
      <c r="AH68" s="123"/>
    </row>
    <row r="69" spans="1:34" s="121" customFormat="1" x14ac:dyDescent="0.25">
      <c r="A69" s="130"/>
      <c r="B69" s="116"/>
      <c r="C69" s="117"/>
      <c r="D69" s="118"/>
      <c r="E69" s="125"/>
      <c r="F69" s="128"/>
      <c r="G69" s="119"/>
      <c r="H69" s="89"/>
      <c r="K69" s="122"/>
      <c r="L69" s="122"/>
      <c r="M69" s="119"/>
      <c r="N69" s="119"/>
      <c r="O69" s="123"/>
      <c r="P69" s="123"/>
      <c r="Q69" s="119"/>
      <c r="R69" s="119"/>
      <c r="S69" s="119"/>
      <c r="T69" s="124"/>
      <c r="U69" s="124"/>
      <c r="V69" s="124"/>
      <c r="W69" s="119"/>
      <c r="X69" s="123"/>
      <c r="Y69" s="123"/>
      <c r="Z69" s="117"/>
      <c r="AA69" s="117"/>
      <c r="AB69" s="123"/>
      <c r="AC69" s="123"/>
      <c r="AD69" s="123"/>
      <c r="AE69" s="123"/>
      <c r="AF69" s="123"/>
      <c r="AG69" s="123"/>
      <c r="AH69" s="123"/>
    </row>
    <row r="70" spans="1:34" s="121" customFormat="1" x14ac:dyDescent="0.25">
      <c r="A70" s="130"/>
      <c r="B70" s="116"/>
      <c r="C70" s="117"/>
      <c r="D70" s="118"/>
      <c r="E70" s="125"/>
      <c r="F70" s="128"/>
      <c r="G70" s="119"/>
      <c r="H70" s="89"/>
      <c r="K70" s="122"/>
      <c r="L70" s="122"/>
      <c r="M70" s="119"/>
      <c r="N70" s="119"/>
      <c r="O70" s="123"/>
      <c r="P70" s="123"/>
      <c r="Q70" s="119"/>
      <c r="R70" s="119"/>
      <c r="S70" s="119"/>
      <c r="T70" s="124"/>
      <c r="U70" s="124"/>
      <c r="V70" s="124"/>
      <c r="W70" s="119"/>
      <c r="X70" s="123"/>
      <c r="Y70" s="123"/>
      <c r="Z70" s="117"/>
      <c r="AA70" s="117"/>
      <c r="AB70" s="123"/>
      <c r="AC70" s="123"/>
      <c r="AD70" s="123"/>
      <c r="AE70" s="123"/>
      <c r="AF70" s="123"/>
      <c r="AG70" s="123"/>
      <c r="AH70" s="123"/>
    </row>
    <row r="71" spans="1:34" s="121" customFormat="1" x14ac:dyDescent="0.25">
      <c r="A71" s="130"/>
      <c r="B71" s="116"/>
      <c r="C71" s="117"/>
      <c r="D71" s="118"/>
      <c r="E71" s="125"/>
      <c r="F71" s="128"/>
      <c r="G71" s="119"/>
      <c r="H71" s="89"/>
      <c r="K71" s="122"/>
      <c r="L71" s="122"/>
      <c r="M71" s="119"/>
      <c r="N71" s="119"/>
      <c r="O71" s="123"/>
      <c r="P71" s="123"/>
      <c r="Q71" s="119"/>
      <c r="R71" s="119"/>
      <c r="S71" s="119"/>
      <c r="T71" s="124"/>
      <c r="U71" s="124"/>
      <c r="V71" s="124"/>
      <c r="W71" s="119"/>
      <c r="X71" s="123"/>
      <c r="Y71" s="123"/>
      <c r="Z71" s="117"/>
      <c r="AA71" s="117"/>
      <c r="AB71" s="123"/>
      <c r="AC71" s="123"/>
      <c r="AD71" s="123"/>
      <c r="AE71" s="123"/>
      <c r="AF71" s="123"/>
      <c r="AG71" s="123"/>
      <c r="AH71" s="123"/>
    </row>
    <row r="72" spans="1:34" s="121" customFormat="1" x14ac:dyDescent="0.25">
      <c r="A72" s="130"/>
      <c r="B72" s="116"/>
      <c r="C72" s="117"/>
      <c r="D72" s="118"/>
      <c r="E72" s="125"/>
      <c r="F72" s="128"/>
      <c r="G72" s="119"/>
      <c r="H72" s="89"/>
      <c r="K72" s="122"/>
      <c r="L72" s="122"/>
      <c r="M72" s="119"/>
      <c r="N72" s="119"/>
      <c r="O72" s="123"/>
      <c r="P72" s="123"/>
      <c r="Q72" s="119"/>
      <c r="R72" s="119"/>
      <c r="S72" s="119"/>
      <c r="T72" s="124"/>
      <c r="U72" s="124"/>
      <c r="V72" s="124"/>
      <c r="W72" s="119"/>
      <c r="X72" s="123"/>
      <c r="Y72" s="123"/>
      <c r="Z72" s="117"/>
      <c r="AA72" s="117"/>
      <c r="AB72" s="123"/>
      <c r="AC72" s="123"/>
      <c r="AD72" s="123"/>
      <c r="AE72" s="123"/>
      <c r="AF72" s="123"/>
      <c r="AG72" s="123"/>
      <c r="AH72" s="123"/>
    </row>
    <row r="73" spans="1:34" s="121" customFormat="1" x14ac:dyDescent="0.25">
      <c r="A73" s="130"/>
      <c r="B73" s="116"/>
      <c r="C73" s="117"/>
      <c r="D73" s="118"/>
      <c r="E73" s="125"/>
      <c r="F73" s="128"/>
      <c r="G73" s="119"/>
      <c r="H73" s="89"/>
      <c r="K73" s="122"/>
      <c r="L73" s="122"/>
      <c r="M73" s="119"/>
      <c r="N73" s="119"/>
      <c r="O73" s="123"/>
      <c r="P73" s="123"/>
      <c r="Q73" s="119"/>
      <c r="R73" s="119"/>
      <c r="S73" s="119"/>
      <c r="T73" s="124"/>
      <c r="U73" s="124"/>
      <c r="V73" s="124"/>
      <c r="W73" s="119"/>
      <c r="X73" s="123"/>
      <c r="Y73" s="123"/>
      <c r="Z73" s="117"/>
      <c r="AA73" s="117"/>
      <c r="AB73" s="123"/>
      <c r="AC73" s="123"/>
      <c r="AD73" s="123"/>
      <c r="AE73" s="123"/>
      <c r="AF73" s="123"/>
      <c r="AG73" s="123"/>
      <c r="AH73" s="123"/>
    </row>
    <row r="74" spans="1:34" s="121" customFormat="1" x14ac:dyDescent="0.25">
      <c r="A74" s="130"/>
      <c r="B74" s="116"/>
      <c r="C74" s="117"/>
      <c r="D74" s="118"/>
      <c r="E74" s="125"/>
      <c r="F74" s="128"/>
      <c r="G74" s="119"/>
      <c r="H74" s="89"/>
      <c r="K74" s="122"/>
      <c r="L74" s="122"/>
      <c r="M74" s="119"/>
      <c r="N74" s="119"/>
      <c r="O74" s="123"/>
      <c r="P74" s="123"/>
      <c r="Q74" s="119"/>
      <c r="R74" s="119"/>
      <c r="S74" s="119"/>
      <c r="T74" s="124"/>
      <c r="U74" s="124"/>
      <c r="V74" s="124"/>
      <c r="W74" s="119"/>
      <c r="X74" s="123"/>
      <c r="Y74" s="123"/>
      <c r="Z74" s="117"/>
      <c r="AA74" s="117"/>
      <c r="AB74" s="123"/>
      <c r="AC74" s="123"/>
      <c r="AD74" s="123"/>
      <c r="AE74" s="123"/>
      <c r="AF74" s="123"/>
      <c r="AG74" s="123"/>
      <c r="AH74" s="123"/>
    </row>
    <row r="75" spans="1:34" s="121" customFormat="1" x14ac:dyDescent="0.25">
      <c r="A75" s="130"/>
      <c r="B75" s="116"/>
      <c r="C75" s="117"/>
      <c r="D75" s="118"/>
      <c r="E75" s="125"/>
      <c r="F75" s="128"/>
      <c r="G75" s="119"/>
      <c r="H75" s="89"/>
      <c r="K75" s="122"/>
      <c r="L75" s="122"/>
      <c r="M75" s="119"/>
      <c r="N75" s="119"/>
      <c r="O75" s="123"/>
      <c r="P75" s="123"/>
      <c r="Q75" s="119"/>
      <c r="R75" s="119"/>
      <c r="S75" s="119"/>
      <c r="T75" s="124"/>
      <c r="U75" s="124"/>
      <c r="V75" s="124"/>
      <c r="W75" s="119"/>
      <c r="X75" s="123"/>
      <c r="Y75" s="123"/>
      <c r="Z75" s="117"/>
      <c r="AA75" s="117"/>
      <c r="AB75" s="123"/>
      <c r="AC75" s="123"/>
      <c r="AD75" s="123"/>
      <c r="AE75" s="123"/>
      <c r="AF75" s="123"/>
      <c r="AG75" s="123"/>
      <c r="AH75" s="123"/>
    </row>
    <row r="76" spans="1:34" s="121" customFormat="1" x14ac:dyDescent="0.25">
      <c r="A76" s="130"/>
      <c r="B76" s="116"/>
      <c r="C76" s="117"/>
      <c r="D76" s="118"/>
      <c r="E76" s="125"/>
      <c r="F76" s="128"/>
      <c r="G76" s="119"/>
      <c r="H76" s="89"/>
      <c r="K76" s="122"/>
      <c r="L76" s="122"/>
      <c r="M76" s="119"/>
      <c r="N76" s="119"/>
      <c r="O76" s="123"/>
      <c r="P76" s="123"/>
      <c r="Q76" s="119"/>
      <c r="R76" s="119"/>
      <c r="S76" s="119"/>
      <c r="T76" s="124"/>
      <c r="U76" s="124"/>
      <c r="V76" s="124"/>
      <c r="W76" s="119"/>
      <c r="X76" s="123"/>
      <c r="Y76" s="123"/>
      <c r="Z76" s="117"/>
      <c r="AA76" s="117"/>
      <c r="AB76" s="123"/>
      <c r="AC76" s="123"/>
      <c r="AD76" s="123"/>
      <c r="AE76" s="123"/>
      <c r="AF76" s="123"/>
      <c r="AG76" s="123"/>
      <c r="AH76" s="123"/>
    </row>
    <row r="77" spans="1:34" s="121" customFormat="1" x14ac:dyDescent="0.25">
      <c r="A77" s="130"/>
      <c r="B77" s="116"/>
      <c r="C77" s="117"/>
      <c r="D77" s="118"/>
      <c r="E77" s="125"/>
      <c r="F77" s="128"/>
      <c r="G77" s="119"/>
      <c r="H77" s="89"/>
      <c r="K77" s="122"/>
      <c r="L77" s="122"/>
      <c r="M77" s="119"/>
      <c r="N77" s="119"/>
      <c r="O77" s="123"/>
      <c r="P77" s="123"/>
      <c r="Q77" s="119"/>
      <c r="R77" s="119"/>
      <c r="S77" s="119"/>
      <c r="T77" s="124"/>
      <c r="U77" s="124"/>
      <c r="V77" s="124"/>
      <c r="W77" s="119"/>
      <c r="X77" s="123"/>
      <c r="Y77" s="123"/>
      <c r="Z77" s="117"/>
      <c r="AA77" s="117"/>
      <c r="AB77" s="123"/>
      <c r="AC77" s="123"/>
      <c r="AD77" s="123"/>
      <c r="AE77" s="123"/>
      <c r="AF77" s="123"/>
      <c r="AG77" s="123"/>
      <c r="AH77" s="123"/>
    </row>
    <row r="78" spans="1:34" s="121" customFormat="1" x14ac:dyDescent="0.25">
      <c r="A78" s="130"/>
      <c r="B78" s="116"/>
      <c r="C78" s="117"/>
      <c r="D78" s="118"/>
      <c r="E78" s="125"/>
      <c r="F78" s="128"/>
      <c r="G78" s="119"/>
      <c r="H78" s="89"/>
      <c r="K78" s="122"/>
      <c r="L78" s="122"/>
      <c r="M78" s="119"/>
      <c r="N78" s="119"/>
      <c r="O78" s="123"/>
      <c r="P78" s="123"/>
      <c r="Q78" s="119"/>
      <c r="R78" s="119"/>
      <c r="S78" s="119"/>
      <c r="T78" s="124"/>
      <c r="U78" s="124"/>
      <c r="V78" s="124"/>
      <c r="W78" s="119"/>
      <c r="X78" s="123"/>
      <c r="Y78" s="123"/>
      <c r="Z78" s="117"/>
      <c r="AA78" s="117"/>
      <c r="AB78" s="123"/>
      <c r="AC78" s="123"/>
      <c r="AD78" s="123"/>
      <c r="AE78" s="123"/>
      <c r="AF78" s="123"/>
      <c r="AG78" s="123"/>
      <c r="AH78" s="123"/>
    </row>
    <row r="79" spans="1:34" s="121" customFormat="1" x14ac:dyDescent="0.25">
      <c r="A79" s="130"/>
      <c r="B79" s="116"/>
      <c r="C79" s="117"/>
      <c r="D79" s="118"/>
      <c r="E79" s="125"/>
      <c r="F79" s="128"/>
      <c r="G79" s="119"/>
      <c r="H79" s="89"/>
      <c r="K79" s="122"/>
      <c r="L79" s="122"/>
      <c r="M79" s="119"/>
      <c r="N79" s="119"/>
      <c r="O79" s="123"/>
      <c r="P79" s="123"/>
      <c r="Q79" s="119"/>
      <c r="R79" s="119"/>
      <c r="S79" s="119"/>
      <c r="T79" s="124"/>
      <c r="U79" s="124"/>
      <c r="V79" s="124"/>
      <c r="W79" s="119"/>
      <c r="X79" s="123"/>
      <c r="Y79" s="123"/>
      <c r="Z79" s="117"/>
      <c r="AA79" s="117"/>
      <c r="AB79" s="123"/>
      <c r="AC79" s="123"/>
      <c r="AD79" s="123"/>
      <c r="AE79" s="123"/>
      <c r="AF79" s="123"/>
      <c r="AG79" s="123"/>
      <c r="AH79" s="123"/>
    </row>
    <row r="80" spans="1:34" s="121" customFormat="1" x14ac:dyDescent="0.25">
      <c r="A80" s="130"/>
      <c r="B80" s="116"/>
      <c r="C80" s="117"/>
      <c r="D80" s="118"/>
      <c r="E80" s="125"/>
      <c r="F80" s="128"/>
      <c r="G80" s="119"/>
      <c r="H80" s="89"/>
      <c r="K80" s="122"/>
      <c r="L80" s="122"/>
      <c r="M80" s="119"/>
      <c r="N80" s="119"/>
      <c r="O80" s="123"/>
      <c r="P80" s="123"/>
      <c r="Q80" s="119"/>
      <c r="R80" s="119"/>
      <c r="S80" s="119"/>
      <c r="T80" s="124"/>
      <c r="U80" s="124"/>
      <c r="V80" s="124"/>
      <c r="W80" s="119"/>
      <c r="X80" s="123"/>
      <c r="Y80" s="123"/>
      <c r="Z80" s="117"/>
      <c r="AA80" s="117"/>
      <c r="AB80" s="123"/>
      <c r="AC80" s="123"/>
      <c r="AD80" s="123"/>
      <c r="AE80" s="123"/>
      <c r="AF80" s="123"/>
      <c r="AG80" s="123"/>
      <c r="AH80" s="123"/>
    </row>
    <row r="81" spans="1:34" s="121" customFormat="1" x14ac:dyDescent="0.25">
      <c r="A81" s="130"/>
      <c r="B81" s="116"/>
      <c r="C81" s="117"/>
      <c r="D81" s="118"/>
      <c r="E81" s="125"/>
      <c r="F81" s="128"/>
      <c r="G81" s="119"/>
      <c r="H81" s="89"/>
      <c r="K81" s="122"/>
      <c r="L81" s="122"/>
      <c r="M81" s="119"/>
      <c r="N81" s="119"/>
      <c r="O81" s="123"/>
      <c r="P81" s="123"/>
      <c r="Q81" s="119"/>
      <c r="R81" s="119"/>
      <c r="S81" s="119"/>
      <c r="T81" s="124"/>
      <c r="U81" s="124"/>
      <c r="V81" s="124"/>
      <c r="W81" s="119"/>
      <c r="X81" s="123"/>
      <c r="Y81" s="123"/>
      <c r="Z81" s="117"/>
      <c r="AA81" s="117"/>
      <c r="AB81" s="123"/>
      <c r="AC81" s="123"/>
      <c r="AD81" s="123"/>
      <c r="AE81" s="123"/>
      <c r="AF81" s="123"/>
      <c r="AG81" s="123"/>
      <c r="AH81" s="123"/>
    </row>
    <row r="82" spans="1:34" s="121" customFormat="1" x14ac:dyDescent="0.25">
      <c r="A82" s="130"/>
      <c r="B82" s="116"/>
      <c r="C82" s="117"/>
      <c r="D82" s="118"/>
      <c r="E82" s="125"/>
      <c r="F82" s="128"/>
      <c r="G82" s="119"/>
      <c r="H82" s="89"/>
      <c r="K82" s="122"/>
      <c r="L82" s="122"/>
      <c r="M82" s="119"/>
      <c r="N82" s="119"/>
      <c r="O82" s="123"/>
      <c r="P82" s="123"/>
      <c r="Q82" s="119"/>
      <c r="R82" s="119"/>
      <c r="S82" s="119"/>
      <c r="T82" s="124"/>
      <c r="U82" s="124"/>
      <c r="V82" s="124"/>
      <c r="W82" s="119"/>
      <c r="X82" s="123"/>
      <c r="Y82" s="123"/>
      <c r="Z82" s="117"/>
      <c r="AA82" s="117"/>
      <c r="AB82" s="123"/>
      <c r="AC82" s="123"/>
      <c r="AD82" s="123"/>
      <c r="AE82" s="123"/>
      <c r="AF82" s="123"/>
      <c r="AG82" s="123"/>
      <c r="AH82" s="123"/>
    </row>
    <row r="83" spans="1:34" s="121" customFormat="1" x14ac:dyDescent="0.25">
      <c r="A83" s="130"/>
      <c r="B83" s="116"/>
      <c r="C83" s="117"/>
      <c r="D83" s="118"/>
      <c r="E83" s="125"/>
      <c r="F83" s="128"/>
      <c r="G83" s="119"/>
      <c r="H83" s="89"/>
      <c r="K83" s="122"/>
      <c r="L83" s="122"/>
      <c r="M83" s="119"/>
      <c r="N83" s="119"/>
      <c r="O83" s="123"/>
      <c r="P83" s="123"/>
      <c r="Q83" s="119"/>
      <c r="R83" s="119"/>
      <c r="S83" s="119"/>
      <c r="T83" s="124"/>
      <c r="U83" s="124"/>
      <c r="V83" s="124"/>
      <c r="W83" s="119"/>
      <c r="X83" s="123"/>
      <c r="Y83" s="123"/>
      <c r="Z83" s="117"/>
      <c r="AA83" s="117"/>
      <c r="AB83" s="123"/>
      <c r="AC83" s="123"/>
      <c r="AD83" s="123"/>
      <c r="AE83" s="123"/>
      <c r="AF83" s="123"/>
      <c r="AG83" s="123"/>
      <c r="AH83" s="123"/>
    </row>
    <row r="84" spans="1:34" s="121" customFormat="1" x14ac:dyDescent="0.25">
      <c r="A84" s="130"/>
      <c r="B84" s="116"/>
      <c r="C84" s="117"/>
      <c r="D84" s="118"/>
      <c r="E84" s="125"/>
      <c r="F84" s="128"/>
      <c r="G84" s="119"/>
      <c r="H84" s="89"/>
      <c r="K84" s="122"/>
      <c r="L84" s="122"/>
      <c r="M84" s="119"/>
      <c r="N84" s="119"/>
      <c r="O84" s="123"/>
      <c r="P84" s="123"/>
      <c r="Q84" s="119"/>
      <c r="R84" s="119"/>
      <c r="S84" s="119"/>
      <c r="T84" s="124"/>
      <c r="U84" s="124"/>
      <c r="V84" s="124"/>
      <c r="W84" s="119"/>
      <c r="X84" s="123"/>
      <c r="Y84" s="123"/>
      <c r="Z84" s="117"/>
      <c r="AA84" s="117"/>
      <c r="AB84" s="123"/>
      <c r="AC84" s="123"/>
      <c r="AD84" s="123"/>
      <c r="AE84" s="123"/>
      <c r="AF84" s="123"/>
      <c r="AG84" s="123"/>
      <c r="AH84" s="123"/>
    </row>
    <row r="85" spans="1:34" s="121" customFormat="1" x14ac:dyDescent="0.25">
      <c r="A85" s="130"/>
      <c r="B85" s="116"/>
      <c r="C85" s="117"/>
      <c r="D85" s="118"/>
      <c r="E85" s="125"/>
      <c r="F85" s="128"/>
      <c r="G85" s="119"/>
      <c r="H85" s="89"/>
      <c r="K85" s="122"/>
      <c r="L85" s="122"/>
      <c r="M85" s="119"/>
      <c r="N85" s="119"/>
      <c r="O85" s="123"/>
      <c r="P85" s="123"/>
      <c r="Q85" s="119"/>
      <c r="R85" s="119"/>
      <c r="S85" s="119"/>
      <c r="T85" s="124"/>
      <c r="U85" s="124"/>
      <c r="V85" s="124"/>
      <c r="W85" s="119"/>
      <c r="X85" s="123"/>
      <c r="Y85" s="123"/>
      <c r="Z85" s="117"/>
      <c r="AA85" s="117"/>
      <c r="AB85" s="123"/>
      <c r="AC85" s="123"/>
      <c r="AD85" s="123"/>
      <c r="AE85" s="123"/>
      <c r="AF85" s="123"/>
      <c r="AG85" s="123"/>
      <c r="AH85" s="123"/>
    </row>
    <row r="86" spans="1:34" s="121" customFormat="1" x14ac:dyDescent="0.25">
      <c r="A86" s="130"/>
      <c r="B86" s="116"/>
      <c r="C86" s="117"/>
      <c r="D86" s="118"/>
      <c r="E86" s="125"/>
      <c r="F86" s="128"/>
      <c r="G86" s="119"/>
      <c r="H86" s="89"/>
      <c r="K86" s="122"/>
      <c r="L86" s="122"/>
      <c r="M86" s="119"/>
      <c r="N86" s="119"/>
      <c r="O86" s="123"/>
      <c r="P86" s="123"/>
      <c r="Q86" s="119"/>
      <c r="R86" s="119"/>
      <c r="S86" s="119"/>
      <c r="T86" s="124"/>
      <c r="U86" s="124"/>
      <c r="V86" s="124"/>
      <c r="W86" s="119"/>
      <c r="X86" s="123"/>
      <c r="Y86" s="123"/>
      <c r="Z86" s="117"/>
      <c r="AA86" s="117"/>
      <c r="AB86" s="123"/>
      <c r="AC86" s="123"/>
      <c r="AD86" s="123"/>
      <c r="AE86" s="123"/>
      <c r="AF86" s="123"/>
      <c r="AG86" s="123"/>
      <c r="AH86" s="123"/>
    </row>
    <row r="87" spans="1:34" s="121" customFormat="1" x14ac:dyDescent="0.25">
      <c r="A87" s="130"/>
      <c r="B87" s="116"/>
      <c r="C87" s="117"/>
      <c r="D87" s="118"/>
      <c r="E87" s="125"/>
      <c r="F87" s="128"/>
      <c r="G87" s="119"/>
      <c r="H87" s="89"/>
      <c r="K87" s="122"/>
      <c r="L87" s="122"/>
      <c r="M87" s="119"/>
      <c r="N87" s="119"/>
      <c r="O87" s="123"/>
      <c r="P87" s="123"/>
      <c r="Q87" s="119"/>
      <c r="R87" s="119"/>
      <c r="S87" s="119"/>
      <c r="T87" s="124"/>
      <c r="U87" s="124"/>
      <c r="V87" s="124"/>
      <c r="W87" s="119"/>
      <c r="X87" s="123"/>
      <c r="Y87" s="123"/>
      <c r="Z87" s="117"/>
      <c r="AA87" s="117"/>
      <c r="AB87" s="123"/>
      <c r="AC87" s="123"/>
      <c r="AD87" s="123"/>
      <c r="AE87" s="123"/>
      <c r="AF87" s="123"/>
      <c r="AG87" s="123"/>
      <c r="AH87" s="123"/>
    </row>
    <row r="88" spans="1:34" s="121" customFormat="1" x14ac:dyDescent="0.25">
      <c r="A88" s="130"/>
      <c r="B88" s="116"/>
      <c r="C88" s="117"/>
      <c r="D88" s="118"/>
      <c r="E88" s="125"/>
      <c r="F88" s="128"/>
      <c r="G88" s="119"/>
      <c r="H88" s="89"/>
      <c r="K88" s="122"/>
      <c r="L88" s="122"/>
      <c r="M88" s="119"/>
      <c r="N88" s="119"/>
      <c r="O88" s="123"/>
      <c r="P88" s="123"/>
      <c r="Q88" s="119"/>
      <c r="R88" s="119"/>
      <c r="S88" s="119"/>
      <c r="T88" s="124"/>
      <c r="U88" s="124"/>
      <c r="V88" s="124"/>
      <c r="W88" s="119"/>
      <c r="X88" s="123"/>
      <c r="Y88" s="123"/>
      <c r="Z88" s="117"/>
      <c r="AA88" s="117"/>
      <c r="AB88" s="123"/>
      <c r="AC88" s="123"/>
      <c r="AD88" s="123"/>
      <c r="AE88" s="123"/>
      <c r="AF88" s="123"/>
      <c r="AG88" s="123"/>
      <c r="AH88" s="123"/>
    </row>
    <row r="89" spans="1:34" s="121" customFormat="1" x14ac:dyDescent="0.25">
      <c r="A89" s="130"/>
      <c r="B89" s="116"/>
      <c r="C89" s="117"/>
      <c r="D89" s="118"/>
      <c r="E89" s="125"/>
      <c r="F89" s="128"/>
      <c r="G89" s="119"/>
      <c r="H89" s="89"/>
      <c r="K89" s="122"/>
      <c r="L89" s="122"/>
      <c r="M89" s="119"/>
      <c r="N89" s="119"/>
      <c r="O89" s="123"/>
      <c r="P89" s="123"/>
      <c r="Q89" s="119"/>
      <c r="R89" s="119"/>
      <c r="S89" s="119"/>
      <c r="T89" s="124"/>
      <c r="U89" s="124"/>
      <c r="V89" s="124"/>
      <c r="W89" s="119"/>
      <c r="X89" s="123"/>
      <c r="Y89" s="123"/>
      <c r="Z89" s="117"/>
      <c r="AA89" s="117"/>
      <c r="AB89" s="123"/>
      <c r="AC89" s="123"/>
      <c r="AD89" s="123"/>
      <c r="AE89" s="123"/>
      <c r="AF89" s="123"/>
      <c r="AG89" s="123"/>
      <c r="AH89" s="123"/>
    </row>
    <row r="90" spans="1:34" s="121" customFormat="1" x14ac:dyDescent="0.25">
      <c r="A90" s="130"/>
      <c r="B90" s="116"/>
      <c r="C90" s="117"/>
      <c r="D90" s="118"/>
      <c r="E90" s="125"/>
      <c r="F90" s="128"/>
      <c r="G90" s="119"/>
      <c r="H90" s="89"/>
      <c r="K90" s="122"/>
      <c r="L90" s="122"/>
      <c r="M90" s="119"/>
      <c r="N90" s="119"/>
      <c r="O90" s="123"/>
      <c r="P90" s="123"/>
      <c r="Q90" s="119"/>
      <c r="R90" s="119"/>
      <c r="S90" s="119"/>
      <c r="T90" s="124"/>
      <c r="U90" s="124"/>
      <c r="V90" s="124"/>
      <c r="W90" s="119"/>
      <c r="X90" s="123"/>
      <c r="Y90" s="123"/>
      <c r="Z90" s="117"/>
      <c r="AA90" s="117"/>
      <c r="AB90" s="123"/>
      <c r="AC90" s="123"/>
      <c r="AD90" s="123"/>
      <c r="AE90" s="123"/>
      <c r="AF90" s="123"/>
      <c r="AG90" s="123"/>
      <c r="AH90" s="123"/>
    </row>
  </sheetData>
  <printOptions horizontalCentered="1"/>
  <pageMargins left="0.2" right="0.09" top="0.62992125984251968" bottom="0.59055118110236227" header="0.51181102362204722" footer="0.35433070866141736"/>
  <pageSetup paperSize="9" scale="92" orientation="landscape" r:id="rId1"/>
  <headerFooter alignWithMargins="0">
    <oddFooter>&amp;R&amp;"Arial Narrow,Obyčejné"&amp;8Strana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390"/>
  <sheetViews>
    <sheetView topLeftCell="A99" workbookViewId="0">
      <selection activeCell="C146" sqref="C146"/>
    </sheetView>
  </sheetViews>
  <sheetFormatPr defaultRowHeight="12.75" x14ac:dyDescent="0.2"/>
  <cols>
    <col min="1" max="1" width="9.140625" style="10"/>
    <col min="2" max="3" width="12.5703125" style="10" customWidth="1"/>
    <col min="4" max="4" width="49" style="10" customWidth="1"/>
    <col min="5" max="5" width="13.140625" style="10" customWidth="1"/>
    <col min="6" max="6" width="16.28515625" style="10" customWidth="1"/>
    <col min="7" max="7" width="16.42578125" style="10" customWidth="1"/>
    <col min="8" max="8" width="27.140625" style="10" customWidth="1"/>
    <col min="9" max="10" width="9.140625" style="10"/>
    <col min="11" max="11" width="35.42578125" style="10" customWidth="1"/>
    <col min="12" max="12" width="20.5703125" style="10" customWidth="1"/>
    <col min="13" max="16384" width="9.140625" style="10"/>
  </cols>
  <sheetData>
    <row r="1" spans="1:12" x14ac:dyDescent="0.2">
      <c r="A1" s="14" t="s">
        <v>142</v>
      </c>
      <c r="B1" s="14" t="s">
        <v>143</v>
      </c>
      <c r="C1" s="14"/>
    </row>
    <row r="2" spans="1:12" x14ac:dyDescent="0.2">
      <c r="A2" s="14"/>
      <c r="B2" s="236" t="s">
        <v>177</v>
      </c>
      <c r="C2" s="14"/>
    </row>
    <row r="3" spans="1:12" x14ac:dyDescent="0.2">
      <c r="A3" s="14"/>
      <c r="B3" s="14"/>
      <c r="C3" s="14"/>
      <c r="D3" s="80" t="str">
        <f>IF(OR(C6="",D6=""),"vyplnte IČO a komoditu",IF(OR(B63="",C63="",D63="",E63="",F63="",G63="",H63="",B64="",C64="",D64="",E64="",F64="",G64="",H64=""),"vyplnte údaje o pôdnych dieloch",""))</f>
        <v>vyplnte IČO a komoditu</v>
      </c>
      <c r="E3" s="162"/>
    </row>
    <row r="4" spans="1:12" x14ac:dyDescent="0.2">
      <c r="A4" s="14"/>
      <c r="B4" s="14"/>
      <c r="C4" s="14"/>
    </row>
    <row r="5" spans="1:12" ht="38.25" x14ac:dyDescent="0.2">
      <c r="A5" s="14"/>
      <c r="B5" s="14"/>
      <c r="C5" s="163" t="s">
        <v>144</v>
      </c>
      <c r="D5" s="164" t="s">
        <v>145</v>
      </c>
      <c r="E5" s="164" t="s">
        <v>97</v>
      </c>
      <c r="F5" s="164" t="s">
        <v>146</v>
      </c>
    </row>
    <row r="6" spans="1:12" x14ac:dyDescent="0.2">
      <c r="A6" s="14"/>
      <c r="B6" s="14"/>
      <c r="C6" s="165"/>
      <c r="D6" s="160"/>
      <c r="E6" s="166">
        <f>SUMIFS(Tabuľka1[Užívaná výmera dielu (ha/ár)],Tabuľka1[IČO žiadateľa/člena OOV],C6,Tabuľka1[Komodita],D6)</f>
        <v>0</v>
      </c>
      <c r="F6" s="167"/>
      <c r="K6" s="9"/>
    </row>
    <row r="7" spans="1:12" x14ac:dyDescent="0.2">
      <c r="A7" s="14"/>
      <c r="B7" s="14"/>
      <c r="C7" s="165"/>
      <c r="D7" s="160"/>
      <c r="E7" s="166">
        <f>SUMIFS(Tabuľka1[Užívaná výmera dielu (ha/ár)],Tabuľka1[IČO žiadateľa/člena OOV],C7,Tabuľka1[Komodita],D7)</f>
        <v>0</v>
      </c>
      <c r="F7" s="167"/>
    </row>
    <row r="8" spans="1:12" x14ac:dyDescent="0.2">
      <c r="A8" s="14"/>
      <c r="B8" s="14"/>
      <c r="C8" s="165"/>
      <c r="D8" s="160"/>
      <c r="E8" s="166">
        <f>SUMIFS(Tabuľka1[Užívaná výmera dielu (ha/ár)],Tabuľka1[IČO žiadateľa/člena OOV],C8,Tabuľka1[Komodita],D8)</f>
        <v>0</v>
      </c>
      <c r="F8" s="167"/>
      <c r="L8" s="10">
        <v>2017</v>
      </c>
    </row>
    <row r="9" spans="1:12" x14ac:dyDescent="0.2">
      <c r="A9" s="14"/>
      <c r="B9" s="14"/>
      <c r="C9" s="165"/>
      <c r="D9" s="160"/>
      <c r="E9" s="166">
        <f>SUMIFS(Tabuľka1[Užívaná výmera dielu (ha/ár)],Tabuľka1[IČO žiadateľa/člena OOV],C9,Tabuľka1[Komodita],D9)</f>
        <v>0</v>
      </c>
      <c r="F9" s="167"/>
      <c r="L9" s="10">
        <v>2018</v>
      </c>
    </row>
    <row r="10" spans="1:12" x14ac:dyDescent="0.2">
      <c r="A10" s="14"/>
      <c r="B10" s="14"/>
      <c r="C10" s="165"/>
      <c r="D10" s="160"/>
      <c r="E10" s="166">
        <f>SUMIFS(Tabuľka1[Užívaná výmera dielu (ha/ár)],Tabuľka1[IČO žiadateľa/člena OOV],C10,Tabuľka1[Komodita],D10)</f>
        <v>0</v>
      </c>
      <c r="F10" s="167"/>
      <c r="L10" s="10">
        <v>2019</v>
      </c>
    </row>
    <row r="11" spans="1:12" x14ac:dyDescent="0.2">
      <c r="A11" s="14"/>
      <c r="B11" s="14"/>
      <c r="C11" s="165"/>
      <c r="D11" s="160"/>
      <c r="E11" s="166">
        <f>SUMIFS(Tabuľka1[Užívaná výmera dielu (ha/ár)],Tabuľka1[IČO žiadateľa/člena OOV],C11,Tabuľka1[Komodita],D11)</f>
        <v>0</v>
      </c>
      <c r="F11" s="167"/>
      <c r="L11" s="10">
        <v>2020</v>
      </c>
    </row>
    <row r="12" spans="1:12" x14ac:dyDescent="0.2">
      <c r="A12" s="14"/>
      <c r="B12" s="14"/>
      <c r="C12" s="165"/>
      <c r="D12" s="160"/>
      <c r="E12" s="166">
        <f>SUMIFS(Tabuľka1[Užívaná výmera dielu (ha/ár)],Tabuľka1[IČO žiadateľa/člena OOV],C12,Tabuľka1[Komodita],D12)</f>
        <v>0</v>
      </c>
      <c r="F12" s="167"/>
      <c r="L12" s="10">
        <v>2021</v>
      </c>
    </row>
    <row r="13" spans="1:12" x14ac:dyDescent="0.2">
      <c r="A13" s="14"/>
      <c r="B13" s="14"/>
      <c r="C13" s="165"/>
      <c r="D13" s="160"/>
      <c r="E13" s="166">
        <f>SUMIFS(Tabuľka1[Užívaná výmera dielu (ha/ár)],Tabuľka1[IČO žiadateľa/člena OOV],C13,Tabuľka1[Komodita],D13)</f>
        <v>0</v>
      </c>
      <c r="F13" s="167"/>
      <c r="L13" s="10">
        <v>2022</v>
      </c>
    </row>
    <row r="14" spans="1:12" x14ac:dyDescent="0.2">
      <c r="A14" s="14"/>
      <c r="B14" s="14"/>
      <c r="C14" s="165"/>
      <c r="D14" s="160"/>
      <c r="E14" s="166">
        <f>SUMIFS(Tabuľka1[Užívaná výmera dielu (ha/ár)],Tabuľka1[IČO žiadateľa/člena OOV],C14,Tabuľka1[Komodita],D14)</f>
        <v>0</v>
      </c>
      <c r="F14" s="167"/>
    </row>
    <row r="15" spans="1:12" x14ac:dyDescent="0.2">
      <c r="A15" s="14"/>
      <c r="B15" s="14"/>
      <c r="C15" s="165"/>
      <c r="D15" s="160"/>
      <c r="E15" s="166">
        <f>SUMIFS(Tabuľka1[Užívaná výmera dielu (ha/ár)],Tabuľka1[IČO žiadateľa/člena OOV],C15,Tabuľka1[Komodita],D15)</f>
        <v>0</v>
      </c>
      <c r="F15" s="167"/>
    </row>
    <row r="16" spans="1:12" x14ac:dyDescent="0.2">
      <c r="A16" s="14"/>
      <c r="B16" s="14"/>
      <c r="C16" s="165"/>
      <c r="D16" s="160"/>
      <c r="E16" s="166">
        <f>SUMIFS(Tabuľka1[Užívaná výmera dielu (ha/ár)],Tabuľka1[IČO žiadateľa/člena OOV],C16,Tabuľka1[Komodita],D16)</f>
        <v>0</v>
      </c>
      <c r="F16" s="167"/>
    </row>
    <row r="17" spans="1:6" x14ac:dyDescent="0.2">
      <c r="A17" s="14"/>
      <c r="B17" s="14"/>
      <c r="C17" s="165"/>
      <c r="D17" s="160"/>
      <c r="E17" s="166">
        <f>SUMIFS(Tabuľka1[Užívaná výmera dielu (ha/ár)],Tabuľka1[IČO žiadateľa/člena OOV],C17,Tabuľka1[Komodita],D17)</f>
        <v>0</v>
      </c>
      <c r="F17" s="167"/>
    </row>
    <row r="18" spans="1:6" x14ac:dyDescent="0.2">
      <c r="A18" s="14"/>
      <c r="B18" s="14"/>
      <c r="C18" s="165"/>
      <c r="D18" s="160"/>
      <c r="E18" s="166">
        <f>SUMIFS(Tabuľka1[Užívaná výmera dielu (ha/ár)],Tabuľka1[IČO žiadateľa/člena OOV],C18,Tabuľka1[Komodita],D18)</f>
        <v>0</v>
      </c>
      <c r="F18" s="167"/>
    </row>
    <row r="19" spans="1:6" x14ac:dyDescent="0.2">
      <c r="A19" s="14"/>
      <c r="B19" s="14"/>
      <c r="C19" s="165"/>
      <c r="D19" s="160"/>
      <c r="E19" s="166">
        <f>SUMIFS(Tabuľka1[Užívaná výmera dielu (ha/ár)],Tabuľka1[IČO žiadateľa/člena OOV],C19,Tabuľka1[Komodita],D19)</f>
        <v>0</v>
      </c>
      <c r="F19" s="167"/>
    </row>
    <row r="20" spans="1:6" x14ac:dyDescent="0.2">
      <c r="A20" s="14"/>
      <c r="B20" s="14"/>
      <c r="C20" s="165"/>
      <c r="D20" s="160"/>
      <c r="E20" s="166">
        <f>SUMIFS(Tabuľka1[Užívaná výmera dielu (ha/ár)],Tabuľka1[IČO žiadateľa/člena OOV],C20,Tabuľka1[Komodita],D20)</f>
        <v>0</v>
      </c>
      <c r="F20" s="167"/>
    </row>
    <row r="21" spans="1:6" x14ac:dyDescent="0.2">
      <c r="A21" s="14"/>
      <c r="B21" s="14"/>
      <c r="C21" s="165"/>
      <c r="D21" s="160"/>
      <c r="E21" s="166">
        <f>SUMIFS(Tabuľka1[Užívaná výmera dielu (ha/ár)],Tabuľka1[IČO žiadateľa/člena OOV],C21,Tabuľka1[Komodita],D21)</f>
        <v>0</v>
      </c>
      <c r="F21" s="167"/>
    </row>
    <row r="22" spans="1:6" x14ac:dyDescent="0.2">
      <c r="A22" s="14"/>
      <c r="B22" s="14"/>
      <c r="C22" s="165"/>
      <c r="D22" s="160"/>
      <c r="E22" s="166">
        <f>SUMIFS(Tabuľka1[Užívaná výmera dielu (ha/ár)],Tabuľka1[IČO žiadateľa/člena OOV],C22,Tabuľka1[Komodita],D22)</f>
        <v>0</v>
      </c>
      <c r="F22" s="167"/>
    </row>
    <row r="23" spans="1:6" x14ac:dyDescent="0.2">
      <c r="A23" s="14"/>
      <c r="B23" s="14"/>
      <c r="C23" s="165"/>
      <c r="D23" s="160"/>
      <c r="E23" s="166">
        <f>SUMIFS(Tabuľka1[Užívaná výmera dielu (ha/ár)],Tabuľka1[IČO žiadateľa/člena OOV],C23,Tabuľka1[Komodita],D23)</f>
        <v>0</v>
      </c>
      <c r="F23" s="167"/>
    </row>
    <row r="24" spans="1:6" x14ac:dyDescent="0.2">
      <c r="A24" s="14"/>
      <c r="B24" s="14"/>
      <c r="C24" s="168"/>
      <c r="D24" s="160"/>
      <c r="E24" s="166">
        <f>SUMIFS(Tabuľka1[Užívaná výmera dielu (ha/ár)],Tabuľka1[IČO žiadateľa/člena OOV],C24,Tabuľka1[Komodita],D24)</f>
        <v>0</v>
      </c>
      <c r="F24" s="167"/>
    </row>
    <row r="25" spans="1:6" x14ac:dyDescent="0.2">
      <c r="A25" s="14"/>
      <c r="B25" s="14"/>
      <c r="C25" s="168"/>
      <c r="D25" s="160"/>
      <c r="E25" s="166">
        <f>SUMIFS(Tabuľka1[Užívaná výmera dielu (ha/ár)],Tabuľka1[IČO žiadateľa/člena OOV],C25,Tabuľka1[Komodita],D25)</f>
        <v>0</v>
      </c>
      <c r="F25" s="167"/>
    </row>
    <row r="26" spans="1:6" x14ac:dyDescent="0.2">
      <c r="A26" s="14"/>
      <c r="B26" s="14"/>
      <c r="C26" s="168"/>
      <c r="D26" s="160"/>
      <c r="E26" s="166">
        <f>SUMIFS(Tabuľka1[Užívaná výmera dielu (ha/ár)],Tabuľka1[IČO žiadateľa/člena OOV],C26,Tabuľka1[Komodita],D26)</f>
        <v>0</v>
      </c>
      <c r="F26" s="167"/>
    </row>
    <row r="27" spans="1:6" x14ac:dyDescent="0.2">
      <c r="A27" s="14"/>
      <c r="B27" s="14"/>
      <c r="C27" s="168"/>
      <c r="D27" s="160"/>
      <c r="E27" s="166">
        <f>SUMIFS(Tabuľka1[Užívaná výmera dielu (ha/ár)],Tabuľka1[IČO žiadateľa/člena OOV],C27,Tabuľka1[Komodita],D27)</f>
        <v>0</v>
      </c>
      <c r="F27" s="167"/>
    </row>
    <row r="28" spans="1:6" x14ac:dyDescent="0.2">
      <c r="A28" s="14"/>
      <c r="B28" s="14"/>
      <c r="C28" s="168"/>
      <c r="D28" s="160"/>
      <c r="E28" s="166">
        <f>SUMIFS(Tabuľka1[Užívaná výmera dielu (ha/ár)],Tabuľka1[IČO žiadateľa/člena OOV],C28,Tabuľka1[Komodita],D28)</f>
        <v>0</v>
      </c>
      <c r="F28" s="167"/>
    </row>
    <row r="29" spans="1:6" x14ac:dyDescent="0.2">
      <c r="A29" s="14"/>
      <c r="B29" s="14"/>
      <c r="C29" s="168"/>
      <c r="D29" s="160"/>
      <c r="E29" s="166">
        <f>SUMIFS(Tabuľka1[Užívaná výmera dielu (ha/ár)],Tabuľka1[IČO žiadateľa/člena OOV],C29,Tabuľka1[Komodita],D29)</f>
        <v>0</v>
      </c>
      <c r="F29" s="167"/>
    </row>
    <row r="30" spans="1:6" x14ac:dyDescent="0.2">
      <c r="A30" s="14"/>
      <c r="B30" s="14"/>
      <c r="C30" s="168"/>
      <c r="D30" s="160"/>
      <c r="E30" s="166">
        <f>SUMIFS(Tabuľka1[Užívaná výmera dielu (ha/ár)],Tabuľka1[IČO žiadateľa/člena OOV],C30,Tabuľka1[Komodita],D30)</f>
        <v>0</v>
      </c>
      <c r="F30" s="167"/>
    </row>
    <row r="31" spans="1:6" x14ac:dyDescent="0.2">
      <c r="A31" s="14"/>
      <c r="B31" s="14"/>
      <c r="C31" s="168"/>
      <c r="D31" s="160"/>
      <c r="E31" s="166">
        <f>SUMIFS(Tabuľka1[Užívaná výmera dielu (ha/ár)],Tabuľka1[IČO žiadateľa/člena OOV],C31,Tabuľka1[Komodita],D31)</f>
        <v>0</v>
      </c>
      <c r="F31" s="167"/>
    </row>
    <row r="32" spans="1:6" x14ac:dyDescent="0.2">
      <c r="A32" s="14"/>
      <c r="B32" s="14"/>
      <c r="C32" s="168"/>
      <c r="D32" s="160"/>
      <c r="E32" s="166">
        <f>SUMIFS(Tabuľka1[Užívaná výmera dielu (ha/ár)],Tabuľka1[IČO žiadateľa/člena OOV],C32,Tabuľka1[Komodita],D32)</f>
        <v>0</v>
      </c>
      <c r="F32" s="167"/>
    </row>
    <row r="33" spans="1:6" x14ac:dyDescent="0.2">
      <c r="A33" s="14"/>
      <c r="B33" s="14"/>
      <c r="C33" s="168"/>
      <c r="D33" s="160"/>
      <c r="E33" s="166">
        <f>SUMIFS(Tabuľka1[Užívaná výmera dielu (ha/ár)],Tabuľka1[IČO žiadateľa/člena OOV],C33,Tabuľka1[Komodita],D33)</f>
        <v>0</v>
      </c>
      <c r="F33" s="167"/>
    </row>
    <row r="34" spans="1:6" x14ac:dyDescent="0.2">
      <c r="A34" s="14"/>
      <c r="B34" s="14"/>
      <c r="C34" s="168"/>
      <c r="D34" s="160"/>
      <c r="E34" s="166">
        <f>SUMIFS(Tabuľka1[Užívaná výmera dielu (ha/ár)],Tabuľka1[IČO žiadateľa/člena OOV],C34,Tabuľka1[Komodita],D34)</f>
        <v>0</v>
      </c>
      <c r="F34" s="167"/>
    </row>
    <row r="35" spans="1:6" x14ac:dyDescent="0.2">
      <c r="A35" s="14"/>
      <c r="B35" s="14"/>
      <c r="C35" s="168"/>
      <c r="D35" s="160"/>
      <c r="E35" s="166">
        <f>SUMIFS(Tabuľka1[Užívaná výmera dielu (ha/ár)],Tabuľka1[IČO žiadateľa/člena OOV],C35,Tabuľka1[Komodita],D35)</f>
        <v>0</v>
      </c>
      <c r="F35" s="167"/>
    </row>
    <row r="36" spans="1:6" x14ac:dyDescent="0.2">
      <c r="A36" s="14"/>
      <c r="B36" s="14"/>
      <c r="C36" s="168"/>
      <c r="D36" s="160"/>
      <c r="E36" s="166">
        <f>SUMIFS(Tabuľka1[Užívaná výmera dielu (ha/ár)],Tabuľka1[IČO žiadateľa/člena OOV],C36,Tabuľka1[Komodita],D36)</f>
        <v>0</v>
      </c>
      <c r="F36" s="167"/>
    </row>
    <row r="37" spans="1:6" x14ac:dyDescent="0.2">
      <c r="A37" s="14"/>
      <c r="B37" s="14"/>
      <c r="C37" s="168"/>
      <c r="D37" s="160"/>
      <c r="E37" s="166">
        <f>SUMIFS(Tabuľka1[Užívaná výmera dielu (ha/ár)],Tabuľka1[IČO žiadateľa/člena OOV],C37,Tabuľka1[Komodita],D37)</f>
        <v>0</v>
      </c>
      <c r="F37" s="167"/>
    </row>
    <row r="38" spans="1:6" x14ac:dyDescent="0.2">
      <c r="A38" s="14"/>
      <c r="B38" s="14"/>
      <c r="C38" s="168"/>
      <c r="D38" s="160"/>
      <c r="E38" s="166">
        <f>SUMIFS(Tabuľka1[Užívaná výmera dielu (ha/ár)],Tabuľka1[IČO žiadateľa/člena OOV],C38,Tabuľka1[Komodita],D38)</f>
        <v>0</v>
      </c>
      <c r="F38" s="167"/>
    </row>
    <row r="39" spans="1:6" x14ac:dyDescent="0.2">
      <c r="A39" s="14"/>
      <c r="B39" s="14"/>
      <c r="C39" s="168"/>
      <c r="D39" s="160"/>
      <c r="E39" s="166">
        <f>SUMIFS(Tabuľka1[Užívaná výmera dielu (ha/ár)],Tabuľka1[IČO žiadateľa/člena OOV],C39,Tabuľka1[Komodita],D39)</f>
        <v>0</v>
      </c>
      <c r="F39" s="167"/>
    </row>
    <row r="40" spans="1:6" x14ac:dyDescent="0.2">
      <c r="A40" s="14"/>
      <c r="B40" s="14"/>
      <c r="C40" s="168"/>
      <c r="D40" s="160"/>
      <c r="E40" s="166">
        <f>SUMIFS(Tabuľka1[Užívaná výmera dielu (ha/ár)],Tabuľka1[IČO žiadateľa/člena OOV],C40,Tabuľka1[Komodita],D40)</f>
        <v>0</v>
      </c>
      <c r="F40" s="167"/>
    </row>
    <row r="41" spans="1:6" x14ac:dyDescent="0.2">
      <c r="A41" s="14"/>
      <c r="B41" s="14"/>
      <c r="C41" s="168"/>
      <c r="D41" s="160"/>
      <c r="E41" s="166">
        <f>SUMIFS(Tabuľka1[Užívaná výmera dielu (ha/ár)],Tabuľka1[IČO žiadateľa/člena OOV],C41,Tabuľka1[Komodita],D41)</f>
        <v>0</v>
      </c>
      <c r="F41" s="167"/>
    </row>
    <row r="42" spans="1:6" x14ac:dyDescent="0.2">
      <c r="A42" s="14"/>
      <c r="B42" s="14"/>
      <c r="C42" s="168"/>
      <c r="D42" s="160"/>
      <c r="E42" s="166">
        <f>SUMIFS(Tabuľka1[Užívaná výmera dielu (ha/ár)],Tabuľka1[IČO žiadateľa/člena OOV],C42,Tabuľka1[Komodita],D42)</f>
        <v>0</v>
      </c>
      <c r="F42" s="167"/>
    </row>
    <row r="43" spans="1:6" x14ac:dyDescent="0.2">
      <c r="A43" s="14"/>
      <c r="B43" s="14"/>
      <c r="C43" s="168"/>
      <c r="D43" s="160"/>
      <c r="E43" s="166">
        <f>SUMIFS(Tabuľka1[Užívaná výmera dielu (ha/ár)],Tabuľka1[IČO žiadateľa/člena OOV],C43,Tabuľka1[Komodita],D43)</f>
        <v>0</v>
      </c>
      <c r="F43" s="167"/>
    </row>
    <row r="44" spans="1:6" x14ac:dyDescent="0.2">
      <c r="A44" s="14"/>
      <c r="B44" s="14"/>
      <c r="C44" s="168"/>
      <c r="D44" s="160"/>
      <c r="E44" s="166">
        <f>SUMIFS(Tabuľka1[Užívaná výmera dielu (ha/ár)],Tabuľka1[IČO žiadateľa/člena OOV],C44,Tabuľka1[Komodita],D44)</f>
        <v>0</v>
      </c>
      <c r="F44" s="167"/>
    </row>
    <row r="45" spans="1:6" x14ac:dyDescent="0.2">
      <c r="A45" s="14"/>
      <c r="B45" s="14"/>
      <c r="C45" s="168"/>
      <c r="D45" s="160"/>
      <c r="E45" s="166">
        <f>SUMIFS(Tabuľka1[Užívaná výmera dielu (ha/ár)],Tabuľka1[IČO žiadateľa/člena OOV],C45,Tabuľka1[Komodita],D45)</f>
        <v>0</v>
      </c>
      <c r="F45" s="167"/>
    </row>
    <row r="46" spans="1:6" x14ac:dyDescent="0.2">
      <c r="A46" s="14"/>
      <c r="B46" s="14"/>
      <c r="C46" s="168"/>
      <c r="D46" s="160"/>
      <c r="E46" s="166">
        <f>SUMIFS(Tabuľka1[Užívaná výmera dielu (ha/ár)],Tabuľka1[IČO žiadateľa/člena OOV],C46,Tabuľka1[Komodita],D46)</f>
        <v>0</v>
      </c>
      <c r="F46" s="167"/>
    </row>
    <row r="47" spans="1:6" x14ac:dyDescent="0.2">
      <c r="A47" s="14"/>
      <c r="B47" s="14"/>
      <c r="C47" s="168"/>
      <c r="D47" s="160"/>
      <c r="E47" s="166">
        <f>SUMIFS(Tabuľka1[Užívaná výmera dielu (ha/ár)],Tabuľka1[IČO žiadateľa/člena OOV],C47,Tabuľka1[Komodita],D47)</f>
        <v>0</v>
      </c>
      <c r="F47" s="167"/>
    </row>
    <row r="48" spans="1:6" x14ac:dyDescent="0.2">
      <c r="A48" s="14"/>
      <c r="B48" s="14"/>
      <c r="C48" s="168"/>
      <c r="D48" s="160"/>
      <c r="E48" s="166">
        <f>SUMIFS(Tabuľka1[Užívaná výmera dielu (ha/ár)],Tabuľka1[IČO žiadateľa/člena OOV],C48,Tabuľka1[Komodita],D48)</f>
        <v>0</v>
      </c>
      <c r="F48" s="167"/>
    </row>
    <row r="49" spans="1:12" x14ac:dyDescent="0.2">
      <c r="A49" s="14"/>
      <c r="B49" s="14"/>
      <c r="C49" s="168"/>
      <c r="D49" s="160"/>
      <c r="E49" s="166">
        <f>SUMIFS(Tabuľka1[Užívaná výmera dielu (ha/ár)],Tabuľka1[IČO žiadateľa/člena OOV],C49,Tabuľka1[Komodita],D49)</f>
        <v>0</v>
      </c>
      <c r="F49" s="167"/>
    </row>
    <row r="50" spans="1:12" x14ac:dyDescent="0.2">
      <c r="A50" s="14"/>
      <c r="B50" s="14"/>
      <c r="C50" s="168"/>
      <c r="D50" s="160"/>
      <c r="E50" s="166">
        <f>SUMIFS(Tabuľka1[Užívaná výmera dielu (ha/ár)],Tabuľka1[IČO žiadateľa/člena OOV],C50,Tabuľka1[Komodita],D50)</f>
        <v>0</v>
      </c>
      <c r="F50" s="167"/>
    </row>
    <row r="51" spans="1:12" x14ac:dyDescent="0.2">
      <c r="A51" s="14"/>
      <c r="B51" s="14"/>
      <c r="C51" s="168"/>
      <c r="D51" s="160"/>
      <c r="E51" s="166">
        <f>SUMIFS(Tabuľka1[Užívaná výmera dielu (ha/ár)],Tabuľka1[IČO žiadateľa/člena OOV],C51,Tabuľka1[Komodita],D51)</f>
        <v>0</v>
      </c>
      <c r="F51" s="167"/>
    </row>
    <row r="52" spans="1:12" x14ac:dyDescent="0.2">
      <c r="A52" s="14"/>
      <c r="B52" s="14"/>
      <c r="C52" s="168"/>
      <c r="D52" s="160"/>
      <c r="E52" s="166">
        <f>SUMIFS(Tabuľka1[Užívaná výmera dielu (ha/ár)],Tabuľka1[IČO žiadateľa/člena OOV],C52,Tabuľka1[Komodita],D52)</f>
        <v>0</v>
      </c>
      <c r="F52" s="167"/>
    </row>
    <row r="53" spans="1:12" x14ac:dyDescent="0.2">
      <c r="A53" s="14"/>
      <c r="B53" s="14"/>
      <c r="C53" s="168"/>
      <c r="D53" s="160"/>
      <c r="E53" s="166">
        <f>SUMIFS(Tabuľka1[Užívaná výmera dielu (ha/ár)],Tabuľka1[IČO žiadateľa/člena OOV],C53,Tabuľka1[Komodita],D53)</f>
        <v>0</v>
      </c>
      <c r="F53" s="167"/>
    </row>
    <row r="54" spans="1:12" x14ac:dyDescent="0.2">
      <c r="A54" s="14"/>
      <c r="B54" s="14"/>
      <c r="C54" s="168"/>
      <c r="D54" s="160"/>
      <c r="E54" s="166">
        <f>SUMIFS(Tabuľka1[Užívaná výmera dielu (ha/ár)],Tabuľka1[IČO žiadateľa/člena OOV],C54,Tabuľka1[Komodita],D54)</f>
        <v>0</v>
      </c>
      <c r="F54" s="167"/>
    </row>
    <row r="55" spans="1:12" x14ac:dyDescent="0.2">
      <c r="A55" s="14"/>
      <c r="B55" s="14"/>
      <c r="C55" s="168"/>
      <c r="D55" s="160"/>
      <c r="E55" s="166">
        <f>SUMIFS(Tabuľka1[Užívaná výmera dielu (ha/ár)],Tabuľka1[IČO žiadateľa/člena OOV],C55,Tabuľka1[Komodita],D55)</f>
        <v>0</v>
      </c>
      <c r="F55" s="167"/>
    </row>
    <row r="56" spans="1:12" x14ac:dyDescent="0.2">
      <c r="A56" s="14"/>
      <c r="B56" s="14"/>
      <c r="C56" s="168"/>
      <c r="D56" s="160"/>
      <c r="E56" s="166">
        <f>SUMIFS(Tabuľka1[Užívaná výmera dielu (ha/ár)],Tabuľka1[IČO žiadateľa/člena OOV],C56,Tabuľka1[Komodita],D56)</f>
        <v>0</v>
      </c>
      <c r="F56" s="167"/>
    </row>
    <row r="57" spans="1:12" x14ac:dyDescent="0.2">
      <c r="A57" s="14"/>
      <c r="B57" s="14"/>
      <c r="C57" s="168"/>
      <c r="D57" s="160"/>
      <c r="E57" s="166">
        <f>SUMIFS(Tabuľka1[Užívaná výmera dielu (ha/ár)],Tabuľka1[IČO žiadateľa/člena OOV],C57,Tabuľka1[Komodita],D57)</f>
        <v>0</v>
      </c>
      <c r="F57" s="167"/>
    </row>
    <row r="58" spans="1:12" x14ac:dyDescent="0.2">
      <c r="C58" s="168"/>
      <c r="D58" s="160"/>
      <c r="E58" s="166">
        <f>SUMIFS(Tabuľka1[Užívaná výmera dielu (ha/ár)],Tabuľka1[IČO žiadateľa/člena OOV],C58,Tabuľka1[Komodita],D58)</f>
        <v>0</v>
      </c>
      <c r="F58" s="167"/>
    </row>
    <row r="59" spans="1:12" x14ac:dyDescent="0.2">
      <c r="C59" s="163" t="s">
        <v>6</v>
      </c>
      <c r="D59" s="169"/>
      <c r="E59" s="170">
        <f>SUM(E6:E58)</f>
        <v>0</v>
      </c>
      <c r="F59" s="170">
        <f>SUM(F6:F58)</f>
        <v>0</v>
      </c>
    </row>
    <row r="60" spans="1:12" s="171" customFormat="1" x14ac:dyDescent="0.2">
      <c r="E60" s="172"/>
      <c r="F60" s="173"/>
      <c r="G60" s="173"/>
      <c r="H60" s="172"/>
    </row>
    <row r="62" spans="1:12" ht="38.25" x14ac:dyDescent="0.2">
      <c r="A62" s="174" t="s">
        <v>147</v>
      </c>
      <c r="B62" s="163" t="s">
        <v>144</v>
      </c>
      <c r="C62" s="175" t="s">
        <v>148</v>
      </c>
      <c r="D62" s="176" t="s">
        <v>149</v>
      </c>
      <c r="E62" s="176" t="s">
        <v>150</v>
      </c>
      <c r="F62" s="175" t="s">
        <v>151</v>
      </c>
      <c r="G62" s="175" t="s">
        <v>152</v>
      </c>
      <c r="H62" s="175" t="s">
        <v>145</v>
      </c>
      <c r="L62" s="177"/>
    </row>
    <row r="63" spans="1:12" x14ac:dyDescent="0.2">
      <c r="A63" s="178">
        <v>1</v>
      </c>
      <c r="B63" s="179"/>
      <c r="C63" s="180"/>
      <c r="D63" s="181"/>
      <c r="E63" s="181"/>
      <c r="F63" s="62"/>
      <c r="G63" s="62"/>
      <c r="H63" s="62"/>
      <c r="K63" s="182"/>
      <c r="L63" s="183"/>
    </row>
    <row r="64" spans="1:12" x14ac:dyDescent="0.2">
      <c r="A64" s="178">
        <v>2</v>
      </c>
      <c r="B64" s="179"/>
      <c r="C64" s="180"/>
      <c r="D64" s="181"/>
      <c r="E64" s="181"/>
      <c r="F64" s="62"/>
      <c r="G64" s="62"/>
      <c r="H64" s="62"/>
      <c r="K64" s="182"/>
      <c r="L64" s="183"/>
    </row>
    <row r="65" spans="1:12" x14ac:dyDescent="0.2">
      <c r="A65" s="178">
        <v>3</v>
      </c>
      <c r="B65" s="179"/>
      <c r="C65" s="180"/>
      <c r="D65" s="181"/>
      <c r="E65" s="181"/>
      <c r="F65" s="62"/>
      <c r="G65" s="62"/>
      <c r="H65" s="62"/>
      <c r="K65" s="182"/>
      <c r="L65" s="183"/>
    </row>
    <row r="66" spans="1:12" x14ac:dyDescent="0.2">
      <c r="A66" s="178">
        <v>4</v>
      </c>
      <c r="B66" s="179"/>
      <c r="C66" s="180"/>
      <c r="D66" s="181"/>
      <c r="E66" s="181"/>
      <c r="F66" s="62"/>
      <c r="G66" s="62"/>
      <c r="H66" s="62"/>
      <c r="K66" s="182"/>
      <c r="L66" s="183"/>
    </row>
    <row r="67" spans="1:12" x14ac:dyDescent="0.2">
      <c r="A67" s="178">
        <v>5</v>
      </c>
      <c r="B67" s="179"/>
      <c r="C67" s="180"/>
      <c r="D67" s="181"/>
      <c r="E67" s="181"/>
      <c r="F67" s="62"/>
      <c r="G67" s="62"/>
      <c r="H67" s="62"/>
      <c r="K67" s="182"/>
      <c r="L67" s="183"/>
    </row>
    <row r="68" spans="1:12" x14ac:dyDescent="0.2">
      <c r="A68" s="178">
        <v>6</v>
      </c>
      <c r="B68" s="179"/>
      <c r="C68" s="180"/>
      <c r="D68" s="181"/>
      <c r="E68" s="181"/>
      <c r="F68" s="62"/>
      <c r="G68" s="62"/>
      <c r="H68" s="62"/>
      <c r="K68" s="182"/>
      <c r="L68" s="183"/>
    </row>
    <row r="69" spans="1:12" x14ac:dyDescent="0.2">
      <c r="A69" s="178">
        <v>7</v>
      </c>
      <c r="B69" s="184"/>
      <c r="C69" s="180"/>
      <c r="D69" s="181"/>
      <c r="E69" s="181"/>
      <c r="F69" s="62"/>
      <c r="G69" s="62"/>
      <c r="H69" s="62"/>
      <c r="K69" s="182"/>
      <c r="L69" s="183"/>
    </row>
    <row r="70" spans="1:12" x14ac:dyDescent="0.2">
      <c r="A70" s="178">
        <v>8</v>
      </c>
      <c r="B70" s="184"/>
      <c r="C70" s="180"/>
      <c r="D70" s="181"/>
      <c r="E70" s="181"/>
      <c r="F70" s="62"/>
      <c r="G70" s="62"/>
      <c r="H70" s="62"/>
      <c r="K70" s="182"/>
      <c r="L70" s="183"/>
    </row>
    <row r="71" spans="1:12" x14ac:dyDescent="0.2">
      <c r="A71" s="178">
        <v>9</v>
      </c>
      <c r="B71" s="184"/>
      <c r="C71" s="180"/>
      <c r="D71" s="181"/>
      <c r="E71" s="181"/>
      <c r="F71" s="62"/>
      <c r="G71" s="62"/>
      <c r="H71" s="62"/>
      <c r="K71" s="182"/>
      <c r="L71" s="183"/>
    </row>
    <row r="72" spans="1:12" x14ac:dyDescent="0.2">
      <c r="A72" s="178">
        <v>10</v>
      </c>
      <c r="B72" s="184"/>
      <c r="C72" s="180"/>
      <c r="D72" s="181"/>
      <c r="E72" s="181"/>
      <c r="F72" s="62"/>
      <c r="G72" s="62"/>
      <c r="H72" s="62"/>
      <c r="K72" s="182"/>
      <c r="L72" s="183"/>
    </row>
    <row r="73" spans="1:12" x14ac:dyDescent="0.2">
      <c r="A73" s="178">
        <v>11</v>
      </c>
      <c r="B73" s="184"/>
      <c r="C73" s="180"/>
      <c r="D73" s="181"/>
      <c r="E73" s="181"/>
      <c r="F73" s="62"/>
      <c r="G73" s="62"/>
      <c r="H73" s="62"/>
      <c r="K73" s="182"/>
      <c r="L73" s="183"/>
    </row>
    <row r="74" spans="1:12" x14ac:dyDescent="0.2">
      <c r="A74" s="178">
        <v>12</v>
      </c>
      <c r="B74" s="184"/>
      <c r="C74" s="180"/>
      <c r="D74" s="181"/>
      <c r="E74" s="181"/>
      <c r="F74" s="62"/>
      <c r="G74" s="62"/>
      <c r="H74" s="62"/>
      <c r="K74" s="182"/>
      <c r="L74" s="183"/>
    </row>
    <row r="75" spans="1:12" x14ac:dyDescent="0.2">
      <c r="A75" s="178">
        <v>13</v>
      </c>
      <c r="B75" s="184"/>
      <c r="C75" s="180"/>
      <c r="D75" s="181"/>
      <c r="E75" s="181"/>
      <c r="F75" s="62"/>
      <c r="G75" s="62"/>
      <c r="H75" s="62"/>
      <c r="K75" s="182"/>
      <c r="L75" s="183"/>
    </row>
    <row r="76" spans="1:12" x14ac:dyDescent="0.2">
      <c r="A76" s="178">
        <v>14</v>
      </c>
      <c r="B76" s="184"/>
      <c r="C76" s="180"/>
      <c r="D76" s="181"/>
      <c r="E76" s="181"/>
      <c r="F76" s="62"/>
      <c r="G76" s="62"/>
      <c r="H76" s="62"/>
      <c r="K76" s="182"/>
      <c r="L76" s="183"/>
    </row>
    <row r="77" spans="1:12" x14ac:dyDescent="0.2">
      <c r="A77" s="178">
        <v>15</v>
      </c>
      <c r="B77" s="184"/>
      <c r="C77" s="180"/>
      <c r="D77" s="181"/>
      <c r="E77" s="181"/>
      <c r="F77" s="62"/>
      <c r="G77" s="62"/>
      <c r="H77" s="62"/>
      <c r="K77" s="182"/>
      <c r="L77" s="183"/>
    </row>
    <row r="78" spans="1:12" x14ac:dyDescent="0.2">
      <c r="A78" s="178">
        <v>16</v>
      </c>
      <c r="B78" s="184"/>
      <c r="C78" s="180"/>
      <c r="D78" s="181"/>
      <c r="E78" s="181"/>
      <c r="F78" s="62"/>
      <c r="G78" s="62"/>
      <c r="H78" s="62"/>
      <c r="K78" s="182"/>
      <c r="L78" s="183"/>
    </row>
    <row r="79" spans="1:12" x14ac:dyDescent="0.2">
      <c r="A79" s="178">
        <v>17</v>
      </c>
      <c r="B79" s="184"/>
      <c r="C79" s="180"/>
      <c r="D79" s="181"/>
      <c r="E79" s="181"/>
      <c r="F79" s="62"/>
      <c r="G79" s="62"/>
      <c r="H79" s="62"/>
      <c r="K79" s="182"/>
      <c r="L79" s="183"/>
    </row>
    <row r="80" spans="1:12" x14ac:dyDescent="0.2">
      <c r="A80" s="178">
        <v>18</v>
      </c>
      <c r="B80" s="184"/>
      <c r="C80" s="180"/>
      <c r="D80" s="181"/>
      <c r="E80" s="181"/>
      <c r="F80" s="62"/>
      <c r="G80" s="62"/>
      <c r="H80" s="62"/>
      <c r="K80" s="182"/>
      <c r="L80" s="183"/>
    </row>
    <row r="81" spans="1:12" x14ac:dyDescent="0.2">
      <c r="A81" s="178">
        <v>19</v>
      </c>
      <c r="B81" s="184"/>
      <c r="C81" s="180"/>
      <c r="D81" s="181"/>
      <c r="E81" s="181"/>
      <c r="F81" s="62"/>
      <c r="G81" s="62"/>
      <c r="H81" s="62"/>
      <c r="K81" s="182"/>
      <c r="L81" s="183"/>
    </row>
    <row r="82" spans="1:12" x14ac:dyDescent="0.2">
      <c r="A82" s="178">
        <v>20</v>
      </c>
      <c r="B82" s="184"/>
      <c r="C82" s="180"/>
      <c r="D82" s="181"/>
      <c r="E82" s="181"/>
      <c r="F82" s="62"/>
      <c r="G82" s="62"/>
      <c r="H82" s="62"/>
      <c r="K82" s="182"/>
      <c r="L82" s="183"/>
    </row>
    <row r="83" spans="1:12" x14ac:dyDescent="0.2">
      <c r="A83" s="178">
        <v>21</v>
      </c>
      <c r="B83" s="184"/>
      <c r="C83" s="180"/>
      <c r="D83" s="181"/>
      <c r="E83" s="181"/>
      <c r="F83" s="62"/>
      <c r="G83" s="62"/>
      <c r="H83" s="62"/>
      <c r="K83" s="182"/>
      <c r="L83" s="183"/>
    </row>
    <row r="84" spans="1:12" x14ac:dyDescent="0.2">
      <c r="A84" s="178">
        <v>22</v>
      </c>
      <c r="B84" s="184"/>
      <c r="C84" s="180"/>
      <c r="D84" s="181"/>
      <c r="E84" s="181"/>
      <c r="F84" s="62"/>
      <c r="G84" s="62"/>
      <c r="H84" s="62"/>
      <c r="K84" s="182"/>
      <c r="L84" s="183"/>
    </row>
    <row r="85" spans="1:12" x14ac:dyDescent="0.2">
      <c r="A85" s="178">
        <v>23</v>
      </c>
      <c r="B85" s="184"/>
      <c r="C85" s="180"/>
      <c r="D85" s="181"/>
      <c r="E85" s="181"/>
      <c r="F85" s="62"/>
      <c r="G85" s="62"/>
      <c r="H85" s="62"/>
      <c r="K85" s="182"/>
      <c r="L85" s="183"/>
    </row>
    <row r="86" spans="1:12" x14ac:dyDescent="0.2">
      <c r="A86" s="178">
        <v>24</v>
      </c>
      <c r="B86" s="184"/>
      <c r="C86" s="180"/>
      <c r="D86" s="181"/>
      <c r="E86" s="181"/>
      <c r="F86" s="62"/>
      <c r="G86" s="62"/>
      <c r="H86" s="62"/>
      <c r="K86" s="182"/>
      <c r="L86" s="183"/>
    </row>
    <row r="87" spans="1:12" x14ac:dyDescent="0.2">
      <c r="A87" s="178">
        <v>25</v>
      </c>
      <c r="B87" s="184"/>
      <c r="C87" s="180"/>
      <c r="D87" s="181"/>
      <c r="E87" s="181"/>
      <c r="F87" s="62"/>
      <c r="G87" s="62"/>
      <c r="H87" s="62"/>
      <c r="K87" s="182"/>
      <c r="L87" s="183"/>
    </row>
    <row r="88" spans="1:12" x14ac:dyDescent="0.2">
      <c r="A88" s="178">
        <v>26</v>
      </c>
      <c r="B88" s="184"/>
      <c r="C88" s="180"/>
      <c r="D88" s="181"/>
      <c r="E88" s="181"/>
      <c r="F88" s="62"/>
      <c r="G88" s="62"/>
      <c r="H88" s="62"/>
      <c r="K88" s="182"/>
      <c r="L88" s="183"/>
    </row>
    <row r="89" spans="1:12" x14ac:dyDescent="0.2">
      <c r="A89" s="178">
        <v>27</v>
      </c>
      <c r="B89" s="184"/>
      <c r="C89" s="180"/>
      <c r="D89" s="181"/>
      <c r="E89" s="181"/>
      <c r="F89" s="62"/>
      <c r="G89" s="62"/>
      <c r="H89" s="62"/>
      <c r="K89" s="182"/>
      <c r="L89" s="183"/>
    </row>
    <row r="90" spans="1:12" x14ac:dyDescent="0.2">
      <c r="A90" s="178">
        <v>28</v>
      </c>
      <c r="B90" s="184"/>
      <c r="C90" s="180"/>
      <c r="D90" s="181"/>
      <c r="E90" s="181"/>
      <c r="F90" s="62"/>
      <c r="G90" s="62"/>
      <c r="H90" s="62"/>
      <c r="K90" s="182"/>
      <c r="L90" s="183"/>
    </row>
    <row r="91" spans="1:12" x14ac:dyDescent="0.2">
      <c r="A91" s="178">
        <v>29</v>
      </c>
      <c r="B91" s="184"/>
      <c r="C91" s="180"/>
      <c r="D91" s="181"/>
      <c r="E91" s="181"/>
      <c r="F91" s="62"/>
      <c r="G91" s="62"/>
      <c r="H91" s="62"/>
      <c r="K91" s="182"/>
      <c r="L91" s="183"/>
    </row>
    <row r="92" spans="1:12" x14ac:dyDescent="0.2">
      <c r="A92" s="178">
        <v>30</v>
      </c>
      <c r="B92" s="184"/>
      <c r="C92" s="180"/>
      <c r="D92" s="181"/>
      <c r="E92" s="181"/>
      <c r="F92" s="62"/>
      <c r="G92" s="62"/>
      <c r="H92" s="62"/>
      <c r="K92" s="182"/>
      <c r="L92" s="183"/>
    </row>
    <row r="93" spans="1:12" x14ac:dyDescent="0.2">
      <c r="A93" s="178">
        <v>31</v>
      </c>
      <c r="B93" s="184"/>
      <c r="C93" s="180"/>
      <c r="D93" s="181"/>
      <c r="E93" s="181"/>
      <c r="F93" s="62"/>
      <c r="G93" s="62"/>
      <c r="H93" s="62"/>
      <c r="K93" s="182"/>
      <c r="L93" s="183"/>
    </row>
    <row r="94" spans="1:12" x14ac:dyDescent="0.2">
      <c r="A94" s="178">
        <v>32</v>
      </c>
      <c r="B94" s="184"/>
      <c r="C94" s="180"/>
      <c r="D94" s="181"/>
      <c r="E94" s="181"/>
      <c r="F94" s="62"/>
      <c r="G94" s="62"/>
      <c r="H94" s="62"/>
      <c r="K94" s="182"/>
      <c r="L94" s="183"/>
    </row>
    <row r="95" spans="1:12" x14ac:dyDescent="0.2">
      <c r="A95" s="178">
        <v>33</v>
      </c>
      <c r="B95" s="184"/>
      <c r="C95" s="180"/>
      <c r="D95" s="181"/>
      <c r="E95" s="181"/>
      <c r="F95" s="62"/>
      <c r="G95" s="62"/>
      <c r="H95" s="62"/>
      <c r="K95" s="182"/>
      <c r="L95" s="183"/>
    </row>
    <row r="96" spans="1:12" x14ac:dyDescent="0.2">
      <c r="A96" s="178">
        <v>34</v>
      </c>
      <c r="B96" s="184"/>
      <c r="C96" s="180"/>
      <c r="D96" s="181"/>
      <c r="E96" s="181"/>
      <c r="F96" s="62"/>
      <c r="G96" s="62"/>
      <c r="H96" s="62"/>
      <c r="K96" s="182"/>
      <c r="L96" s="183"/>
    </row>
    <row r="97" spans="1:12" x14ac:dyDescent="0.2">
      <c r="A97" s="178">
        <v>35</v>
      </c>
      <c r="B97" s="184"/>
      <c r="C97" s="180"/>
      <c r="D97" s="181"/>
      <c r="E97" s="181"/>
      <c r="F97" s="62"/>
      <c r="G97" s="62"/>
      <c r="H97" s="62"/>
      <c r="K97" s="182"/>
      <c r="L97" s="183"/>
    </row>
    <row r="98" spans="1:12" x14ac:dyDescent="0.2">
      <c r="A98" s="178">
        <v>36</v>
      </c>
      <c r="B98" s="184"/>
      <c r="C98" s="180"/>
      <c r="D98" s="181"/>
      <c r="E98" s="181"/>
      <c r="F98" s="62"/>
      <c r="G98" s="62"/>
      <c r="H98" s="62"/>
      <c r="K98" s="182"/>
      <c r="L98" s="183"/>
    </row>
    <row r="99" spans="1:12" x14ac:dyDescent="0.2">
      <c r="A99" s="178">
        <v>37</v>
      </c>
      <c r="B99" s="184"/>
      <c r="C99" s="180"/>
      <c r="D99" s="181"/>
      <c r="E99" s="181"/>
      <c r="F99" s="62"/>
      <c r="G99" s="62"/>
      <c r="H99" s="62"/>
      <c r="K99" s="182"/>
      <c r="L99" s="183"/>
    </row>
    <row r="100" spans="1:12" x14ac:dyDescent="0.2">
      <c r="A100" s="178">
        <v>38</v>
      </c>
      <c r="B100" s="184"/>
      <c r="C100" s="180"/>
      <c r="D100" s="181"/>
      <c r="E100" s="181"/>
      <c r="F100" s="62"/>
      <c r="G100" s="62"/>
      <c r="H100" s="62"/>
      <c r="K100" s="182"/>
      <c r="L100" s="183"/>
    </row>
    <row r="101" spans="1:12" x14ac:dyDescent="0.2">
      <c r="A101" s="178">
        <v>39</v>
      </c>
      <c r="B101" s="184"/>
      <c r="C101" s="180"/>
      <c r="D101" s="181"/>
      <c r="E101" s="181"/>
      <c r="F101" s="181"/>
      <c r="G101" s="181"/>
      <c r="H101" s="181"/>
      <c r="K101" s="182"/>
      <c r="L101" s="183"/>
    </row>
    <row r="102" spans="1:12" x14ac:dyDescent="0.2">
      <c r="A102" s="178">
        <v>40</v>
      </c>
      <c r="B102" s="184"/>
      <c r="C102" s="180"/>
      <c r="D102" s="181"/>
      <c r="E102" s="181"/>
      <c r="F102" s="181"/>
      <c r="G102" s="181"/>
      <c r="H102" s="181"/>
      <c r="K102" s="182"/>
      <c r="L102" s="183"/>
    </row>
    <row r="103" spans="1:12" x14ac:dyDescent="0.2">
      <c r="A103" s="178">
        <v>41</v>
      </c>
      <c r="B103" s="184"/>
      <c r="C103" s="180"/>
      <c r="D103" s="181"/>
      <c r="E103" s="181"/>
      <c r="F103" s="181"/>
      <c r="G103" s="181"/>
      <c r="H103" s="181"/>
      <c r="K103" s="182"/>
      <c r="L103" s="183"/>
    </row>
    <row r="104" spans="1:12" x14ac:dyDescent="0.2">
      <c r="A104" s="178">
        <v>42</v>
      </c>
      <c r="B104" s="184"/>
      <c r="C104" s="180"/>
      <c r="D104" s="181"/>
      <c r="E104" s="181"/>
      <c r="F104" s="181"/>
      <c r="G104" s="181"/>
      <c r="H104" s="181"/>
      <c r="K104" s="182"/>
      <c r="L104" s="183"/>
    </row>
    <row r="105" spans="1:12" x14ac:dyDescent="0.2">
      <c r="A105" s="178">
        <v>43</v>
      </c>
      <c r="B105" s="184"/>
      <c r="C105" s="180"/>
      <c r="D105" s="181"/>
      <c r="E105" s="181"/>
      <c r="F105" s="181"/>
      <c r="G105" s="181"/>
      <c r="H105" s="181"/>
      <c r="K105" s="182"/>
      <c r="L105" s="183"/>
    </row>
    <row r="106" spans="1:12" x14ac:dyDescent="0.2">
      <c r="A106" s="178">
        <v>44</v>
      </c>
      <c r="B106" s="184"/>
      <c r="C106" s="180"/>
      <c r="D106" s="181"/>
      <c r="E106" s="181"/>
      <c r="F106" s="181"/>
      <c r="G106" s="181"/>
      <c r="H106" s="181"/>
      <c r="K106" s="182"/>
      <c r="L106" s="183"/>
    </row>
    <row r="107" spans="1:12" x14ac:dyDescent="0.2">
      <c r="A107" s="178">
        <v>45</v>
      </c>
      <c r="B107" s="184"/>
      <c r="C107" s="180"/>
      <c r="D107" s="181"/>
      <c r="E107" s="181"/>
      <c r="F107" s="181"/>
      <c r="G107" s="181"/>
      <c r="H107" s="181"/>
      <c r="K107" s="182"/>
      <c r="L107" s="183"/>
    </row>
    <row r="108" spans="1:12" x14ac:dyDescent="0.2">
      <c r="A108" s="178">
        <v>46</v>
      </c>
      <c r="B108" s="184"/>
      <c r="C108" s="180"/>
      <c r="D108" s="181"/>
      <c r="E108" s="181"/>
      <c r="F108" s="181"/>
      <c r="G108" s="181"/>
      <c r="H108" s="181"/>
      <c r="K108" s="182"/>
      <c r="L108" s="183"/>
    </row>
    <row r="109" spans="1:12" x14ac:dyDescent="0.2">
      <c r="A109" s="178">
        <v>47</v>
      </c>
      <c r="B109" s="184"/>
      <c r="C109" s="180"/>
      <c r="D109" s="181"/>
      <c r="E109" s="181"/>
      <c r="F109" s="181"/>
      <c r="G109" s="181"/>
      <c r="H109" s="181"/>
      <c r="K109" s="182"/>
      <c r="L109" s="183"/>
    </row>
    <row r="110" spans="1:12" x14ac:dyDescent="0.2">
      <c r="A110" s="178">
        <v>48</v>
      </c>
      <c r="B110" s="184"/>
      <c r="C110" s="180"/>
      <c r="D110" s="181"/>
      <c r="E110" s="181"/>
      <c r="F110" s="181"/>
      <c r="G110" s="181"/>
      <c r="H110" s="181"/>
      <c r="K110" s="182"/>
      <c r="L110" s="183"/>
    </row>
    <row r="111" spans="1:12" x14ac:dyDescent="0.2">
      <c r="A111" s="178">
        <v>49</v>
      </c>
      <c r="B111" s="184"/>
      <c r="C111" s="180"/>
      <c r="D111" s="181"/>
      <c r="E111" s="181"/>
      <c r="F111" s="181"/>
      <c r="G111" s="181"/>
      <c r="H111" s="181"/>
      <c r="K111" s="182"/>
      <c r="L111" s="183"/>
    </row>
    <row r="112" spans="1:12" x14ac:dyDescent="0.2">
      <c r="A112" s="178">
        <v>50</v>
      </c>
      <c r="B112" s="185"/>
      <c r="C112" s="186"/>
      <c r="D112" s="187"/>
      <c r="E112" s="187"/>
      <c r="F112" s="187"/>
      <c r="G112" s="187"/>
      <c r="H112" s="187"/>
      <c r="K112" s="182"/>
      <c r="L112" s="183"/>
    </row>
    <row r="113" spans="1:12" x14ac:dyDescent="0.2">
      <c r="A113" s="178">
        <v>51</v>
      </c>
      <c r="B113" s="184"/>
      <c r="C113" s="180"/>
      <c r="D113" s="181"/>
      <c r="E113" s="181"/>
      <c r="F113" s="181"/>
      <c r="G113" s="181"/>
      <c r="H113" s="181"/>
      <c r="K113" s="182"/>
      <c r="L113" s="183"/>
    </row>
    <row r="114" spans="1:12" x14ac:dyDescent="0.2">
      <c r="A114" s="178">
        <v>52</v>
      </c>
      <c r="B114" s="185"/>
      <c r="C114" s="186"/>
      <c r="D114" s="187"/>
      <c r="E114" s="187"/>
      <c r="F114" s="187"/>
      <c r="G114" s="187"/>
      <c r="H114" s="187"/>
      <c r="K114" s="182"/>
      <c r="L114" s="183"/>
    </row>
    <row r="115" spans="1:12" x14ac:dyDescent="0.2">
      <c r="A115" s="178">
        <v>53</v>
      </c>
      <c r="B115" s="184"/>
      <c r="C115" s="180"/>
      <c r="D115" s="181"/>
      <c r="E115" s="181"/>
      <c r="F115" s="181"/>
      <c r="G115" s="181"/>
      <c r="H115" s="181"/>
      <c r="K115" s="182"/>
      <c r="L115" s="183"/>
    </row>
    <row r="116" spans="1:12" x14ac:dyDescent="0.2">
      <c r="A116" s="178">
        <v>54</v>
      </c>
      <c r="B116" s="185"/>
      <c r="C116" s="186"/>
      <c r="D116" s="187"/>
      <c r="E116" s="187"/>
      <c r="F116" s="187"/>
      <c r="G116" s="187"/>
      <c r="H116" s="187"/>
      <c r="K116" s="182"/>
      <c r="L116" s="183"/>
    </row>
    <row r="117" spans="1:12" x14ac:dyDescent="0.2">
      <c r="A117" s="178">
        <v>55</v>
      </c>
      <c r="B117" s="184"/>
      <c r="C117" s="180"/>
      <c r="D117" s="181"/>
      <c r="E117" s="181"/>
      <c r="F117" s="181"/>
      <c r="G117" s="181"/>
      <c r="H117" s="181"/>
      <c r="K117" s="182"/>
      <c r="L117" s="183"/>
    </row>
    <row r="118" spans="1:12" x14ac:dyDescent="0.2">
      <c r="A118" s="178">
        <v>56</v>
      </c>
      <c r="B118" s="185"/>
      <c r="C118" s="186"/>
      <c r="D118" s="187"/>
      <c r="E118" s="187"/>
      <c r="F118" s="187"/>
      <c r="G118" s="187"/>
      <c r="H118" s="187"/>
      <c r="K118" s="182"/>
      <c r="L118" s="183"/>
    </row>
    <row r="119" spans="1:12" x14ac:dyDescent="0.2">
      <c r="A119" s="178">
        <v>57</v>
      </c>
      <c r="B119" s="184"/>
      <c r="C119" s="180"/>
      <c r="D119" s="181"/>
      <c r="E119" s="181"/>
      <c r="F119" s="181"/>
      <c r="G119" s="181"/>
      <c r="H119" s="181"/>
      <c r="K119" s="182"/>
      <c r="L119" s="183"/>
    </row>
    <row r="120" spans="1:12" x14ac:dyDescent="0.2">
      <c r="A120" s="178">
        <v>58</v>
      </c>
      <c r="B120" s="185"/>
      <c r="C120" s="186"/>
      <c r="D120" s="187"/>
      <c r="E120" s="187"/>
      <c r="F120" s="187"/>
      <c r="G120" s="187"/>
      <c r="H120" s="187"/>
      <c r="K120" s="182"/>
      <c r="L120" s="183"/>
    </row>
    <row r="121" spans="1:12" x14ac:dyDescent="0.2">
      <c r="A121" s="178">
        <v>59</v>
      </c>
      <c r="B121" s="184"/>
      <c r="C121" s="180"/>
      <c r="D121" s="181"/>
      <c r="E121" s="181"/>
      <c r="F121" s="181"/>
      <c r="G121" s="181"/>
      <c r="H121" s="181"/>
      <c r="K121" s="182"/>
      <c r="L121" s="183"/>
    </row>
    <row r="122" spans="1:12" x14ac:dyDescent="0.2">
      <c r="A122" s="178">
        <v>60</v>
      </c>
      <c r="B122" s="185"/>
      <c r="C122" s="186"/>
      <c r="D122" s="187"/>
      <c r="E122" s="187"/>
      <c r="F122" s="187"/>
      <c r="G122" s="187"/>
      <c r="H122" s="187"/>
      <c r="K122" s="182"/>
      <c r="L122" s="183"/>
    </row>
    <row r="123" spans="1:12" x14ac:dyDescent="0.2">
      <c r="A123" s="178">
        <v>61</v>
      </c>
      <c r="B123" s="184"/>
      <c r="C123" s="180"/>
      <c r="D123" s="181"/>
      <c r="E123" s="181"/>
      <c r="F123" s="181"/>
      <c r="G123" s="181"/>
      <c r="H123" s="181"/>
      <c r="K123" s="182"/>
      <c r="L123" s="183"/>
    </row>
    <row r="124" spans="1:12" x14ac:dyDescent="0.2">
      <c r="A124" s="178">
        <v>62</v>
      </c>
      <c r="B124" s="185"/>
      <c r="C124" s="186"/>
      <c r="D124" s="187"/>
      <c r="E124" s="187"/>
      <c r="F124" s="187"/>
      <c r="G124" s="187"/>
      <c r="H124" s="187"/>
      <c r="K124" s="182"/>
      <c r="L124" s="183"/>
    </row>
    <row r="125" spans="1:12" x14ac:dyDescent="0.2">
      <c r="A125" s="178">
        <v>63</v>
      </c>
      <c r="B125" s="184"/>
      <c r="C125" s="180"/>
      <c r="D125" s="181"/>
      <c r="E125" s="181"/>
      <c r="F125" s="181"/>
      <c r="G125" s="181"/>
      <c r="H125" s="181"/>
      <c r="K125" s="182"/>
      <c r="L125" s="183"/>
    </row>
    <row r="126" spans="1:12" x14ac:dyDescent="0.2">
      <c r="A126" s="178">
        <v>64</v>
      </c>
      <c r="B126" s="185"/>
      <c r="C126" s="186"/>
      <c r="D126" s="187"/>
      <c r="E126" s="187"/>
      <c r="F126" s="187"/>
      <c r="G126" s="187"/>
      <c r="H126" s="187"/>
      <c r="K126" s="182"/>
      <c r="L126" s="183"/>
    </row>
    <row r="127" spans="1:12" x14ac:dyDescent="0.2">
      <c r="A127" s="178">
        <v>65</v>
      </c>
      <c r="B127" s="184"/>
      <c r="C127" s="180"/>
      <c r="D127" s="181"/>
      <c r="E127" s="181"/>
      <c r="F127" s="181"/>
      <c r="G127" s="181"/>
      <c r="H127" s="181"/>
      <c r="K127" s="182"/>
      <c r="L127" s="183"/>
    </row>
    <row r="128" spans="1:12" x14ac:dyDescent="0.2">
      <c r="A128" s="178">
        <v>66</v>
      </c>
      <c r="B128" s="185"/>
      <c r="C128" s="186"/>
      <c r="D128" s="187"/>
      <c r="E128" s="187"/>
      <c r="F128" s="187"/>
      <c r="G128" s="187"/>
      <c r="H128" s="187"/>
      <c r="K128" s="182"/>
      <c r="L128" s="183"/>
    </row>
    <row r="129" spans="1:12" x14ac:dyDescent="0.2">
      <c r="A129" s="178">
        <v>67</v>
      </c>
      <c r="B129" s="184"/>
      <c r="C129" s="180"/>
      <c r="D129" s="181"/>
      <c r="E129" s="181"/>
      <c r="F129" s="181"/>
      <c r="G129" s="181"/>
      <c r="H129" s="181"/>
      <c r="K129" s="182"/>
      <c r="L129" s="183"/>
    </row>
    <row r="130" spans="1:12" x14ac:dyDescent="0.2">
      <c r="A130" s="178">
        <v>68</v>
      </c>
      <c r="B130" s="185"/>
      <c r="C130" s="186"/>
      <c r="D130" s="187"/>
      <c r="E130" s="187"/>
      <c r="F130" s="187"/>
      <c r="G130" s="187"/>
      <c r="H130" s="187"/>
      <c r="K130" s="182"/>
      <c r="L130" s="183"/>
    </row>
    <row r="131" spans="1:12" x14ac:dyDescent="0.2">
      <c r="A131" s="178">
        <v>69</v>
      </c>
      <c r="B131" s="184"/>
      <c r="C131" s="180"/>
      <c r="D131" s="181"/>
      <c r="E131" s="181"/>
      <c r="F131" s="181"/>
      <c r="G131" s="181"/>
      <c r="H131" s="181"/>
      <c r="K131" s="182"/>
      <c r="L131" s="183"/>
    </row>
    <row r="132" spans="1:12" x14ac:dyDescent="0.2">
      <c r="A132" s="178">
        <v>70</v>
      </c>
      <c r="B132" s="185"/>
      <c r="C132" s="186"/>
      <c r="D132" s="187"/>
      <c r="E132" s="187"/>
      <c r="F132" s="187"/>
      <c r="G132" s="187"/>
      <c r="H132" s="187"/>
      <c r="K132" s="182"/>
      <c r="L132" s="183"/>
    </row>
    <row r="133" spans="1:12" x14ac:dyDescent="0.2">
      <c r="A133" s="178">
        <v>71</v>
      </c>
      <c r="B133" s="184"/>
      <c r="C133" s="180"/>
      <c r="D133" s="181"/>
      <c r="E133" s="181"/>
      <c r="F133" s="181"/>
      <c r="G133" s="181"/>
      <c r="H133" s="181"/>
      <c r="K133" s="182"/>
      <c r="L133" s="183"/>
    </row>
    <row r="134" spans="1:12" x14ac:dyDescent="0.2">
      <c r="A134" s="178">
        <v>72</v>
      </c>
      <c r="B134" s="185"/>
      <c r="C134" s="186"/>
      <c r="D134" s="187"/>
      <c r="E134" s="187"/>
      <c r="F134" s="187"/>
      <c r="G134" s="187"/>
      <c r="H134" s="187"/>
      <c r="K134" s="182"/>
      <c r="L134" s="183"/>
    </row>
    <row r="135" spans="1:12" x14ac:dyDescent="0.2">
      <c r="A135" s="178">
        <v>73</v>
      </c>
      <c r="B135" s="184"/>
      <c r="C135" s="180"/>
      <c r="D135" s="181"/>
      <c r="E135" s="181"/>
      <c r="F135" s="181"/>
      <c r="G135" s="181"/>
      <c r="H135" s="181"/>
      <c r="K135" s="182"/>
      <c r="L135" s="183"/>
    </row>
    <row r="136" spans="1:12" x14ac:dyDescent="0.2">
      <c r="A136" s="178">
        <v>74</v>
      </c>
      <c r="B136" s="185"/>
      <c r="C136" s="186"/>
      <c r="D136" s="187"/>
      <c r="E136" s="187"/>
      <c r="F136" s="187"/>
      <c r="G136" s="187"/>
      <c r="H136" s="187"/>
      <c r="K136" s="182"/>
      <c r="L136" s="183"/>
    </row>
    <row r="137" spans="1:12" x14ac:dyDescent="0.2">
      <c r="A137" s="178">
        <v>75</v>
      </c>
      <c r="B137" s="184"/>
      <c r="C137" s="180"/>
      <c r="D137" s="181"/>
      <c r="E137" s="181"/>
      <c r="F137" s="181"/>
      <c r="G137" s="181"/>
      <c r="H137" s="181"/>
      <c r="K137" s="182"/>
      <c r="L137" s="183"/>
    </row>
    <row r="138" spans="1:12" x14ac:dyDescent="0.2">
      <c r="A138" s="178">
        <v>76</v>
      </c>
      <c r="B138" s="185"/>
      <c r="C138" s="186"/>
      <c r="D138" s="187"/>
      <c r="E138" s="187"/>
      <c r="F138" s="187"/>
      <c r="G138" s="187"/>
      <c r="H138" s="187"/>
      <c r="K138" s="182"/>
      <c r="L138" s="183"/>
    </row>
    <row r="139" spans="1:12" x14ac:dyDescent="0.2">
      <c r="A139" s="178">
        <v>77</v>
      </c>
      <c r="B139" s="184"/>
      <c r="C139" s="180"/>
      <c r="D139" s="181"/>
      <c r="E139" s="181"/>
      <c r="F139" s="181"/>
      <c r="G139" s="181"/>
      <c r="H139" s="181"/>
      <c r="K139" s="182"/>
      <c r="L139" s="183"/>
    </row>
    <row r="140" spans="1:12" x14ac:dyDescent="0.2">
      <c r="A140" s="178">
        <v>78</v>
      </c>
      <c r="B140" s="185"/>
      <c r="C140" s="186"/>
      <c r="D140" s="187"/>
      <c r="E140" s="187"/>
      <c r="F140" s="187"/>
      <c r="G140" s="187"/>
      <c r="H140" s="187"/>
      <c r="K140" s="182"/>
      <c r="L140" s="183"/>
    </row>
    <row r="141" spans="1:12" x14ac:dyDescent="0.2">
      <c r="A141" s="178">
        <v>79</v>
      </c>
      <c r="B141" s="184"/>
      <c r="C141" s="180"/>
      <c r="D141" s="181"/>
      <c r="E141" s="181"/>
      <c r="F141" s="181"/>
      <c r="G141" s="181"/>
      <c r="H141" s="181"/>
      <c r="K141" s="182"/>
      <c r="L141" s="183"/>
    </row>
    <row r="142" spans="1:12" x14ac:dyDescent="0.2">
      <c r="A142" s="178">
        <v>80</v>
      </c>
      <c r="B142" s="185"/>
      <c r="C142" s="186"/>
      <c r="D142" s="187"/>
      <c r="E142" s="187"/>
      <c r="F142" s="187"/>
      <c r="G142" s="187"/>
      <c r="H142" s="187"/>
      <c r="K142" s="182"/>
      <c r="L142" s="183"/>
    </row>
    <row r="143" spans="1:12" x14ac:dyDescent="0.2">
      <c r="A143" s="178">
        <v>81</v>
      </c>
      <c r="B143" s="184"/>
      <c r="C143" s="180"/>
      <c r="D143" s="181"/>
      <c r="E143" s="181"/>
      <c r="F143" s="181"/>
      <c r="G143" s="181"/>
      <c r="H143" s="181"/>
      <c r="K143" s="182"/>
      <c r="L143" s="183"/>
    </row>
    <row r="144" spans="1:12" x14ac:dyDescent="0.2">
      <c r="A144" s="178">
        <v>82</v>
      </c>
      <c r="B144" s="185"/>
      <c r="C144" s="186"/>
      <c r="D144" s="187"/>
      <c r="E144" s="187"/>
      <c r="F144" s="187"/>
      <c r="G144" s="187"/>
      <c r="H144" s="187"/>
      <c r="K144" s="182"/>
      <c r="L144" s="183"/>
    </row>
    <row r="145" spans="1:12" x14ac:dyDescent="0.2">
      <c r="A145" s="178">
        <v>83</v>
      </c>
      <c r="B145" s="184"/>
      <c r="C145" s="180"/>
      <c r="D145" s="181"/>
      <c r="E145" s="181"/>
      <c r="F145" s="181"/>
      <c r="G145" s="181"/>
      <c r="H145" s="181"/>
      <c r="K145" s="182"/>
      <c r="L145" s="183"/>
    </row>
    <row r="146" spans="1:12" x14ac:dyDescent="0.2">
      <c r="A146" s="178">
        <v>84</v>
      </c>
      <c r="B146" s="185"/>
      <c r="C146" s="186"/>
      <c r="D146" s="187"/>
      <c r="E146" s="187"/>
      <c r="F146" s="187"/>
      <c r="G146" s="187"/>
      <c r="H146" s="187"/>
      <c r="K146" s="182"/>
      <c r="L146" s="183"/>
    </row>
    <row r="147" spans="1:12" x14ac:dyDescent="0.2">
      <c r="A147" s="178">
        <v>85</v>
      </c>
      <c r="B147" s="184"/>
      <c r="C147" s="180"/>
      <c r="D147" s="181"/>
      <c r="E147" s="181"/>
      <c r="F147" s="181"/>
      <c r="G147" s="181"/>
      <c r="H147" s="181"/>
      <c r="K147" s="182"/>
      <c r="L147" s="183"/>
    </row>
    <row r="148" spans="1:12" x14ac:dyDescent="0.2">
      <c r="A148" s="178">
        <v>86</v>
      </c>
      <c r="B148" s="185"/>
      <c r="C148" s="186"/>
      <c r="D148" s="187"/>
      <c r="E148" s="187"/>
      <c r="F148" s="187"/>
      <c r="G148" s="187"/>
      <c r="H148" s="187"/>
      <c r="K148" s="182"/>
      <c r="L148" s="183"/>
    </row>
    <row r="149" spans="1:12" x14ac:dyDescent="0.2">
      <c r="A149" s="178">
        <v>87</v>
      </c>
      <c r="B149" s="184"/>
      <c r="C149" s="180"/>
      <c r="D149" s="181"/>
      <c r="E149" s="181"/>
      <c r="F149" s="181"/>
      <c r="G149" s="181"/>
      <c r="H149" s="181"/>
      <c r="K149" s="182"/>
      <c r="L149" s="183"/>
    </row>
    <row r="150" spans="1:12" x14ac:dyDescent="0.2">
      <c r="A150" s="178">
        <v>88</v>
      </c>
      <c r="B150" s="185"/>
      <c r="C150" s="186"/>
      <c r="D150" s="187"/>
      <c r="E150" s="187"/>
      <c r="F150" s="187"/>
      <c r="G150" s="187"/>
      <c r="H150" s="187"/>
      <c r="K150" s="182"/>
      <c r="L150" s="183"/>
    </row>
    <row r="151" spans="1:12" x14ac:dyDescent="0.2">
      <c r="A151" s="178">
        <v>89</v>
      </c>
      <c r="B151" s="184"/>
      <c r="C151" s="180"/>
      <c r="D151" s="181"/>
      <c r="E151" s="181"/>
      <c r="F151" s="181"/>
      <c r="G151" s="181"/>
      <c r="H151" s="181"/>
      <c r="K151" s="182"/>
      <c r="L151" s="183"/>
    </row>
    <row r="152" spans="1:12" x14ac:dyDescent="0.2">
      <c r="A152" s="178">
        <v>90</v>
      </c>
      <c r="B152" s="185"/>
      <c r="C152" s="186"/>
      <c r="D152" s="187"/>
      <c r="E152" s="187"/>
      <c r="F152" s="187"/>
      <c r="G152" s="187"/>
      <c r="H152" s="187"/>
      <c r="K152" s="182"/>
      <c r="L152" s="183"/>
    </row>
    <row r="153" spans="1:12" x14ac:dyDescent="0.2">
      <c r="A153" s="178">
        <v>91</v>
      </c>
      <c r="B153" s="184"/>
      <c r="C153" s="180"/>
      <c r="D153" s="181"/>
      <c r="E153" s="181"/>
      <c r="F153" s="181"/>
      <c r="G153" s="181"/>
      <c r="H153" s="181"/>
      <c r="K153" s="182"/>
      <c r="L153" s="183"/>
    </row>
    <row r="154" spans="1:12" x14ac:dyDescent="0.2">
      <c r="A154" s="178">
        <v>92</v>
      </c>
      <c r="B154" s="185"/>
      <c r="C154" s="186"/>
      <c r="D154" s="187"/>
      <c r="E154" s="187"/>
      <c r="F154" s="187"/>
      <c r="G154" s="187"/>
      <c r="H154" s="187"/>
      <c r="K154" s="182"/>
      <c r="L154" s="183"/>
    </row>
    <row r="155" spans="1:12" x14ac:dyDescent="0.2">
      <c r="A155" s="178">
        <v>93</v>
      </c>
      <c r="B155" s="184"/>
      <c r="C155" s="180"/>
      <c r="D155" s="181"/>
      <c r="E155" s="181"/>
      <c r="F155" s="181"/>
      <c r="G155" s="181"/>
      <c r="H155" s="181"/>
      <c r="K155" s="182"/>
      <c r="L155" s="183"/>
    </row>
    <row r="156" spans="1:12" x14ac:dyDescent="0.2">
      <c r="A156" s="178">
        <v>94</v>
      </c>
      <c r="B156" s="185"/>
      <c r="C156" s="186"/>
      <c r="D156" s="187"/>
      <c r="E156" s="187"/>
      <c r="F156" s="187"/>
      <c r="G156" s="187"/>
      <c r="H156" s="187"/>
      <c r="K156" s="182"/>
      <c r="L156" s="183"/>
    </row>
    <row r="157" spans="1:12" x14ac:dyDescent="0.2">
      <c r="A157" s="178">
        <v>95</v>
      </c>
      <c r="B157" s="184"/>
      <c r="C157" s="180"/>
      <c r="D157" s="181"/>
      <c r="E157" s="181"/>
      <c r="F157" s="181"/>
      <c r="G157" s="181"/>
      <c r="H157" s="181"/>
      <c r="K157" s="182"/>
      <c r="L157" s="183"/>
    </row>
    <row r="158" spans="1:12" x14ac:dyDescent="0.2">
      <c r="A158" s="178">
        <v>96</v>
      </c>
      <c r="B158" s="185"/>
      <c r="C158" s="186"/>
      <c r="D158" s="187"/>
      <c r="E158" s="187"/>
      <c r="F158" s="187"/>
      <c r="G158" s="187"/>
      <c r="H158" s="187"/>
      <c r="K158" s="182"/>
      <c r="L158" s="183"/>
    </row>
    <row r="159" spans="1:12" x14ac:dyDescent="0.2">
      <c r="A159" s="178">
        <v>97</v>
      </c>
      <c r="B159" s="184"/>
      <c r="C159" s="180"/>
      <c r="D159" s="181"/>
      <c r="E159" s="181"/>
      <c r="F159" s="181"/>
      <c r="G159" s="181"/>
      <c r="H159" s="181"/>
      <c r="K159" s="182"/>
      <c r="L159" s="183"/>
    </row>
    <row r="160" spans="1:12" x14ac:dyDescent="0.2">
      <c r="A160" s="178">
        <v>98</v>
      </c>
      <c r="B160" s="185"/>
      <c r="C160" s="186"/>
      <c r="D160" s="187"/>
      <c r="E160" s="187"/>
      <c r="F160" s="187"/>
      <c r="G160" s="187"/>
      <c r="H160" s="187"/>
      <c r="K160" s="182"/>
      <c r="L160" s="183"/>
    </row>
    <row r="161" spans="1:12" x14ac:dyDescent="0.2">
      <c r="A161" s="178">
        <v>99</v>
      </c>
      <c r="B161" s="184"/>
      <c r="C161" s="180"/>
      <c r="D161" s="181"/>
      <c r="E161" s="181"/>
      <c r="F161" s="181"/>
      <c r="G161" s="181"/>
      <c r="H161" s="181"/>
      <c r="K161" s="182"/>
      <c r="L161" s="183"/>
    </row>
    <row r="162" spans="1:12" x14ac:dyDescent="0.2">
      <c r="A162" s="178">
        <v>100</v>
      </c>
      <c r="B162" s="185"/>
      <c r="C162" s="186"/>
      <c r="D162" s="187"/>
      <c r="E162" s="187"/>
      <c r="F162" s="187"/>
      <c r="G162" s="187"/>
      <c r="H162" s="187"/>
      <c r="K162" s="182"/>
      <c r="L162" s="183"/>
    </row>
    <row r="163" spans="1:12" x14ac:dyDescent="0.2">
      <c r="A163" s="178">
        <v>101</v>
      </c>
      <c r="B163" s="184"/>
      <c r="C163" s="180"/>
      <c r="D163" s="181"/>
      <c r="E163" s="181"/>
      <c r="F163" s="181"/>
      <c r="G163" s="181"/>
      <c r="H163" s="181"/>
      <c r="K163" s="182"/>
      <c r="L163" s="183"/>
    </row>
    <row r="164" spans="1:12" x14ac:dyDescent="0.2">
      <c r="A164" s="178">
        <v>102</v>
      </c>
      <c r="B164" s="185"/>
      <c r="C164" s="186"/>
      <c r="D164" s="187"/>
      <c r="E164" s="187"/>
      <c r="F164" s="187"/>
      <c r="G164" s="187"/>
      <c r="H164" s="187"/>
      <c r="K164" s="182"/>
      <c r="L164" s="183"/>
    </row>
    <row r="165" spans="1:12" x14ac:dyDescent="0.2">
      <c r="A165" s="178">
        <v>103</v>
      </c>
      <c r="B165" s="184"/>
      <c r="C165" s="180"/>
      <c r="D165" s="181"/>
      <c r="E165" s="181"/>
      <c r="F165" s="181"/>
      <c r="G165" s="181"/>
      <c r="H165" s="181"/>
      <c r="K165" s="182"/>
      <c r="L165" s="183"/>
    </row>
    <row r="166" spans="1:12" x14ac:dyDescent="0.2">
      <c r="A166" s="178">
        <v>104</v>
      </c>
      <c r="B166" s="185"/>
      <c r="C166" s="186"/>
      <c r="D166" s="187"/>
      <c r="E166" s="187"/>
      <c r="F166" s="187"/>
      <c r="G166" s="187"/>
      <c r="H166" s="187"/>
      <c r="K166" s="182"/>
      <c r="L166" s="183"/>
    </row>
    <row r="167" spans="1:12" x14ac:dyDescent="0.2">
      <c r="A167" s="178">
        <v>105</v>
      </c>
      <c r="B167" s="184"/>
      <c r="C167" s="180"/>
      <c r="D167" s="181"/>
      <c r="E167" s="181"/>
      <c r="F167" s="181"/>
      <c r="G167" s="181"/>
      <c r="H167" s="181"/>
      <c r="K167" s="182"/>
      <c r="L167" s="183"/>
    </row>
    <row r="168" spans="1:12" x14ac:dyDescent="0.2">
      <c r="A168" s="178">
        <v>106</v>
      </c>
      <c r="B168" s="185"/>
      <c r="C168" s="186"/>
      <c r="D168" s="187"/>
      <c r="E168" s="187"/>
      <c r="F168" s="187"/>
      <c r="G168" s="187"/>
      <c r="H168" s="187"/>
      <c r="K168" s="182"/>
      <c r="L168" s="183"/>
    </row>
    <row r="169" spans="1:12" x14ac:dyDescent="0.2">
      <c r="A169" s="178">
        <v>107</v>
      </c>
      <c r="B169" s="184"/>
      <c r="C169" s="180"/>
      <c r="D169" s="181"/>
      <c r="E169" s="181"/>
      <c r="F169" s="181"/>
      <c r="G169" s="181"/>
      <c r="H169" s="181"/>
      <c r="K169" s="182"/>
      <c r="L169" s="183"/>
    </row>
    <row r="170" spans="1:12" x14ac:dyDescent="0.2">
      <c r="A170" s="178">
        <v>108</v>
      </c>
      <c r="B170" s="185"/>
      <c r="C170" s="186"/>
      <c r="D170" s="187"/>
      <c r="E170" s="187"/>
      <c r="F170" s="187"/>
      <c r="G170" s="187"/>
      <c r="H170" s="187"/>
      <c r="K170" s="182"/>
      <c r="L170" s="183"/>
    </row>
    <row r="171" spans="1:12" x14ac:dyDescent="0.2">
      <c r="A171" s="178">
        <v>109</v>
      </c>
      <c r="B171" s="184"/>
      <c r="C171" s="180"/>
      <c r="D171" s="181"/>
      <c r="E171" s="181"/>
      <c r="F171" s="181"/>
      <c r="G171" s="181"/>
      <c r="H171" s="181"/>
      <c r="K171" s="182"/>
      <c r="L171" s="183"/>
    </row>
    <row r="172" spans="1:12" x14ac:dyDescent="0.2">
      <c r="A172" s="178">
        <v>110</v>
      </c>
      <c r="B172" s="185"/>
      <c r="C172" s="186"/>
      <c r="D172" s="187"/>
      <c r="E172" s="187"/>
      <c r="F172" s="187"/>
      <c r="G172" s="187"/>
      <c r="H172" s="187"/>
      <c r="K172" s="182"/>
      <c r="L172" s="183"/>
    </row>
    <row r="173" spans="1:12" x14ac:dyDescent="0.2">
      <c r="A173" s="178">
        <v>111</v>
      </c>
      <c r="B173" s="184"/>
      <c r="C173" s="180"/>
      <c r="D173" s="181"/>
      <c r="E173" s="181"/>
      <c r="F173" s="181"/>
      <c r="G173" s="181"/>
      <c r="H173" s="181"/>
      <c r="K173" s="182"/>
      <c r="L173" s="183"/>
    </row>
    <row r="174" spans="1:12" x14ac:dyDescent="0.2">
      <c r="A174" s="178">
        <v>112</v>
      </c>
      <c r="B174" s="185"/>
      <c r="C174" s="186"/>
      <c r="D174" s="187"/>
      <c r="E174" s="187"/>
      <c r="F174" s="187"/>
      <c r="G174" s="187"/>
      <c r="H174" s="187"/>
      <c r="K174" s="182"/>
      <c r="L174" s="183"/>
    </row>
    <row r="175" spans="1:12" x14ac:dyDescent="0.2">
      <c r="A175" s="178">
        <v>113</v>
      </c>
      <c r="B175" s="184"/>
      <c r="C175" s="180"/>
      <c r="D175" s="181"/>
      <c r="E175" s="181"/>
      <c r="F175" s="181"/>
      <c r="G175" s="181"/>
      <c r="H175" s="181"/>
      <c r="K175" s="182"/>
      <c r="L175" s="183"/>
    </row>
    <row r="176" spans="1:12" x14ac:dyDescent="0.2">
      <c r="A176" s="178">
        <v>114</v>
      </c>
      <c r="B176" s="185"/>
      <c r="C176" s="186"/>
      <c r="D176" s="187"/>
      <c r="E176" s="187"/>
      <c r="F176" s="187"/>
      <c r="G176" s="187"/>
      <c r="H176" s="187"/>
      <c r="K176" s="182"/>
      <c r="L176" s="183"/>
    </row>
    <row r="177" spans="1:12" x14ac:dyDescent="0.2">
      <c r="A177" s="178">
        <v>115</v>
      </c>
      <c r="B177" s="184"/>
      <c r="C177" s="180"/>
      <c r="D177" s="181"/>
      <c r="E177" s="181"/>
      <c r="F177" s="181"/>
      <c r="G177" s="181"/>
      <c r="H177" s="181"/>
      <c r="K177" s="182"/>
      <c r="L177" s="183"/>
    </row>
    <row r="178" spans="1:12" x14ac:dyDescent="0.2">
      <c r="A178" s="178">
        <v>116</v>
      </c>
      <c r="B178" s="185"/>
      <c r="C178" s="186"/>
      <c r="D178" s="187"/>
      <c r="E178" s="187"/>
      <c r="F178" s="187"/>
      <c r="G178" s="187"/>
      <c r="H178" s="187"/>
      <c r="K178" s="182"/>
      <c r="L178" s="183"/>
    </row>
    <row r="179" spans="1:12" x14ac:dyDescent="0.2">
      <c r="A179" s="178">
        <v>117</v>
      </c>
      <c r="B179" s="184"/>
      <c r="C179" s="180"/>
      <c r="D179" s="181"/>
      <c r="E179" s="181"/>
      <c r="F179" s="181"/>
      <c r="G179" s="181"/>
      <c r="H179" s="181"/>
      <c r="K179" s="182"/>
      <c r="L179" s="183"/>
    </row>
    <row r="180" spans="1:12" x14ac:dyDescent="0.2">
      <c r="A180" s="178">
        <v>118</v>
      </c>
      <c r="B180" s="185"/>
      <c r="C180" s="186"/>
      <c r="D180" s="187"/>
      <c r="E180" s="187"/>
      <c r="F180" s="187"/>
      <c r="G180" s="187"/>
      <c r="H180" s="187"/>
      <c r="K180" s="182"/>
      <c r="L180" s="183"/>
    </row>
    <row r="181" spans="1:12" x14ac:dyDescent="0.2">
      <c r="A181" s="178">
        <v>119</v>
      </c>
      <c r="B181" s="184"/>
      <c r="C181" s="180"/>
      <c r="D181" s="181"/>
      <c r="E181" s="181"/>
      <c r="F181" s="181"/>
      <c r="G181" s="181"/>
      <c r="H181" s="181"/>
      <c r="K181" s="182"/>
      <c r="L181" s="183"/>
    </row>
    <row r="182" spans="1:12" x14ac:dyDescent="0.2">
      <c r="A182" s="178">
        <v>120</v>
      </c>
      <c r="B182" s="185"/>
      <c r="C182" s="186"/>
      <c r="D182" s="187"/>
      <c r="E182" s="187"/>
      <c r="F182" s="187"/>
      <c r="G182" s="187"/>
      <c r="H182" s="187"/>
      <c r="K182" s="182"/>
      <c r="L182" s="183"/>
    </row>
    <row r="183" spans="1:12" x14ac:dyDescent="0.2">
      <c r="A183" s="178">
        <v>121</v>
      </c>
      <c r="B183" s="184"/>
      <c r="C183" s="180"/>
      <c r="D183" s="181"/>
      <c r="E183" s="181"/>
      <c r="F183" s="181"/>
      <c r="G183" s="181"/>
      <c r="H183" s="181"/>
      <c r="K183" s="182"/>
      <c r="L183" s="183"/>
    </row>
    <row r="184" spans="1:12" x14ac:dyDescent="0.2">
      <c r="A184" s="178">
        <v>122</v>
      </c>
      <c r="B184" s="185"/>
      <c r="C184" s="186"/>
      <c r="D184" s="187"/>
      <c r="E184" s="187"/>
      <c r="F184" s="187"/>
      <c r="G184" s="187"/>
      <c r="H184" s="187"/>
      <c r="K184" s="182"/>
      <c r="L184" s="183"/>
    </row>
    <row r="185" spans="1:12" x14ac:dyDescent="0.2">
      <c r="A185" s="178">
        <v>123</v>
      </c>
      <c r="B185" s="184"/>
      <c r="C185" s="180"/>
      <c r="D185" s="181"/>
      <c r="E185" s="181"/>
      <c r="F185" s="181"/>
      <c r="G185" s="181"/>
      <c r="H185" s="181"/>
      <c r="K185" s="182"/>
      <c r="L185" s="183"/>
    </row>
    <row r="186" spans="1:12" x14ac:dyDescent="0.2">
      <c r="A186" s="178">
        <v>124</v>
      </c>
      <c r="B186" s="185"/>
      <c r="C186" s="186"/>
      <c r="D186" s="187"/>
      <c r="E186" s="187"/>
      <c r="F186" s="187"/>
      <c r="G186" s="187"/>
      <c r="H186" s="187"/>
      <c r="K186" s="182"/>
      <c r="L186" s="183"/>
    </row>
    <row r="187" spans="1:12" x14ac:dyDescent="0.2">
      <c r="A187" s="178">
        <v>125</v>
      </c>
      <c r="B187" s="184"/>
      <c r="C187" s="180"/>
      <c r="D187" s="181"/>
      <c r="E187" s="181"/>
      <c r="F187" s="181"/>
      <c r="G187" s="181"/>
      <c r="H187" s="181"/>
      <c r="K187" s="182"/>
      <c r="L187" s="183"/>
    </row>
    <row r="188" spans="1:12" x14ac:dyDescent="0.2">
      <c r="A188" s="178">
        <v>126</v>
      </c>
      <c r="B188" s="185"/>
      <c r="C188" s="186"/>
      <c r="D188" s="187"/>
      <c r="E188" s="187"/>
      <c r="F188" s="187"/>
      <c r="G188" s="187"/>
      <c r="H188" s="187"/>
      <c r="K188" s="182"/>
      <c r="L188" s="183"/>
    </row>
    <row r="189" spans="1:12" x14ac:dyDescent="0.2">
      <c r="A189" s="178">
        <v>127</v>
      </c>
      <c r="B189" s="184"/>
      <c r="C189" s="180"/>
      <c r="D189" s="181"/>
      <c r="E189" s="181"/>
      <c r="F189" s="181"/>
      <c r="G189" s="181"/>
      <c r="H189" s="181"/>
      <c r="K189" s="182"/>
      <c r="L189" s="183"/>
    </row>
    <row r="190" spans="1:12" x14ac:dyDescent="0.2">
      <c r="A190" s="178">
        <v>128</v>
      </c>
      <c r="B190" s="185"/>
      <c r="C190" s="186"/>
      <c r="D190" s="187"/>
      <c r="E190" s="187"/>
      <c r="F190" s="187"/>
      <c r="G190" s="187"/>
      <c r="H190" s="187"/>
      <c r="K190" s="182"/>
      <c r="L190" s="183"/>
    </row>
    <row r="191" spans="1:12" x14ac:dyDescent="0.2">
      <c r="A191" s="178">
        <v>129</v>
      </c>
      <c r="B191" s="184"/>
      <c r="C191" s="180"/>
      <c r="D191" s="181"/>
      <c r="E191" s="181"/>
      <c r="F191" s="181"/>
      <c r="G191" s="181"/>
      <c r="H191" s="181"/>
      <c r="K191" s="182"/>
      <c r="L191" s="183"/>
    </row>
    <row r="192" spans="1:12" x14ac:dyDescent="0.2">
      <c r="A192" s="178">
        <v>130</v>
      </c>
      <c r="B192" s="185"/>
      <c r="C192" s="186"/>
      <c r="D192" s="187"/>
      <c r="E192" s="187"/>
      <c r="F192" s="187"/>
      <c r="G192" s="187"/>
      <c r="H192" s="187"/>
      <c r="K192" s="182"/>
      <c r="L192" s="183"/>
    </row>
    <row r="193" spans="1:12" x14ac:dyDescent="0.2">
      <c r="A193" s="178">
        <v>131</v>
      </c>
      <c r="B193" s="184"/>
      <c r="C193" s="180"/>
      <c r="D193" s="181"/>
      <c r="E193" s="181"/>
      <c r="F193" s="181"/>
      <c r="G193" s="181"/>
      <c r="H193" s="181"/>
      <c r="K193" s="182"/>
      <c r="L193" s="183"/>
    </row>
    <row r="194" spans="1:12" x14ac:dyDescent="0.2">
      <c r="A194" s="178">
        <v>132</v>
      </c>
      <c r="B194" s="185"/>
      <c r="C194" s="186"/>
      <c r="D194" s="187"/>
      <c r="E194" s="187"/>
      <c r="F194" s="187"/>
      <c r="G194" s="187"/>
      <c r="H194" s="187"/>
      <c r="K194" s="182"/>
      <c r="L194" s="183"/>
    </row>
    <row r="195" spans="1:12" x14ac:dyDescent="0.2">
      <c r="A195" s="178">
        <v>133</v>
      </c>
      <c r="B195" s="184"/>
      <c r="C195" s="180"/>
      <c r="D195" s="181"/>
      <c r="E195" s="181"/>
      <c r="F195" s="181"/>
      <c r="G195" s="181"/>
      <c r="H195" s="181"/>
      <c r="K195" s="182"/>
      <c r="L195" s="183"/>
    </row>
    <row r="196" spans="1:12" x14ac:dyDescent="0.2">
      <c r="A196" s="178">
        <v>134</v>
      </c>
      <c r="B196" s="185"/>
      <c r="C196" s="186"/>
      <c r="D196" s="187"/>
      <c r="E196" s="187"/>
      <c r="F196" s="187"/>
      <c r="G196" s="187"/>
      <c r="H196" s="187"/>
      <c r="K196" s="182"/>
      <c r="L196" s="183"/>
    </row>
    <row r="197" spans="1:12" x14ac:dyDescent="0.2">
      <c r="A197" s="178">
        <v>135</v>
      </c>
      <c r="B197" s="184"/>
      <c r="C197" s="180"/>
      <c r="D197" s="181"/>
      <c r="E197" s="181"/>
      <c r="F197" s="181"/>
      <c r="G197" s="181"/>
      <c r="H197" s="181"/>
      <c r="K197" s="182"/>
      <c r="L197" s="183"/>
    </row>
    <row r="198" spans="1:12" x14ac:dyDescent="0.2">
      <c r="A198" s="178">
        <v>136</v>
      </c>
      <c r="B198" s="185"/>
      <c r="C198" s="186"/>
      <c r="D198" s="187"/>
      <c r="E198" s="187"/>
      <c r="F198" s="187"/>
      <c r="G198" s="187"/>
      <c r="H198" s="187"/>
      <c r="K198" s="182"/>
      <c r="L198" s="183"/>
    </row>
    <row r="199" spans="1:12" x14ac:dyDescent="0.2">
      <c r="A199" s="178">
        <v>137</v>
      </c>
      <c r="B199" s="184"/>
      <c r="C199" s="180"/>
      <c r="D199" s="181"/>
      <c r="E199" s="181"/>
      <c r="F199" s="181"/>
      <c r="G199" s="181"/>
      <c r="H199" s="181"/>
      <c r="K199" s="182"/>
      <c r="L199" s="183"/>
    </row>
    <row r="200" spans="1:12" x14ac:dyDescent="0.2">
      <c r="A200" s="178">
        <v>138</v>
      </c>
      <c r="B200" s="185"/>
      <c r="C200" s="186"/>
      <c r="D200" s="187"/>
      <c r="E200" s="187"/>
      <c r="F200" s="187"/>
      <c r="G200" s="187"/>
      <c r="H200" s="187"/>
      <c r="K200" s="182"/>
      <c r="L200" s="183"/>
    </row>
    <row r="201" spans="1:12" x14ac:dyDescent="0.2">
      <c r="A201" s="178">
        <v>139</v>
      </c>
      <c r="B201" s="184"/>
      <c r="C201" s="180"/>
      <c r="D201" s="181"/>
      <c r="E201" s="181"/>
      <c r="F201" s="181"/>
      <c r="G201" s="181"/>
      <c r="H201" s="181"/>
      <c r="K201" s="182"/>
      <c r="L201" s="183"/>
    </row>
    <row r="202" spans="1:12" x14ac:dyDescent="0.2">
      <c r="A202" s="178">
        <v>140</v>
      </c>
      <c r="B202" s="185"/>
      <c r="C202" s="186"/>
      <c r="D202" s="187"/>
      <c r="E202" s="187"/>
      <c r="F202" s="187"/>
      <c r="G202" s="187"/>
      <c r="H202" s="187"/>
      <c r="K202" s="182"/>
      <c r="L202" s="183"/>
    </row>
    <row r="203" spans="1:12" x14ac:dyDescent="0.2">
      <c r="A203" s="178">
        <v>141</v>
      </c>
      <c r="B203" s="184"/>
      <c r="C203" s="180"/>
      <c r="D203" s="181"/>
      <c r="E203" s="181"/>
      <c r="F203" s="181"/>
      <c r="G203" s="181"/>
      <c r="H203" s="181"/>
      <c r="K203" s="182"/>
      <c r="L203" s="183"/>
    </row>
    <row r="204" spans="1:12" x14ac:dyDescent="0.2">
      <c r="A204" s="178">
        <v>142</v>
      </c>
      <c r="B204" s="185"/>
      <c r="C204" s="186"/>
      <c r="D204" s="187"/>
      <c r="E204" s="187"/>
      <c r="F204" s="187"/>
      <c r="G204" s="187"/>
      <c r="H204" s="187"/>
      <c r="K204" s="182"/>
      <c r="L204" s="183"/>
    </row>
    <row r="205" spans="1:12" x14ac:dyDescent="0.2">
      <c r="A205" s="178">
        <v>143</v>
      </c>
      <c r="B205" s="184"/>
      <c r="C205" s="180"/>
      <c r="D205" s="181"/>
      <c r="E205" s="181"/>
      <c r="F205" s="181"/>
      <c r="G205" s="181"/>
      <c r="H205" s="181"/>
      <c r="K205" s="182"/>
      <c r="L205" s="183"/>
    </row>
    <row r="206" spans="1:12" x14ac:dyDescent="0.2">
      <c r="A206" s="178">
        <v>144</v>
      </c>
      <c r="B206" s="185"/>
      <c r="C206" s="186"/>
      <c r="D206" s="187"/>
      <c r="E206" s="187"/>
      <c r="F206" s="187"/>
      <c r="G206" s="187"/>
      <c r="H206" s="187"/>
      <c r="K206" s="182"/>
      <c r="L206" s="183"/>
    </row>
    <row r="207" spans="1:12" x14ac:dyDescent="0.2">
      <c r="A207" s="178">
        <v>145</v>
      </c>
      <c r="B207" s="184"/>
      <c r="C207" s="180"/>
      <c r="D207" s="181"/>
      <c r="E207" s="181"/>
      <c r="F207" s="181"/>
      <c r="G207" s="181"/>
      <c r="H207" s="181"/>
      <c r="K207" s="182"/>
      <c r="L207" s="183"/>
    </row>
    <row r="208" spans="1:12" x14ac:dyDescent="0.2">
      <c r="A208" s="178">
        <v>146</v>
      </c>
      <c r="B208" s="185"/>
      <c r="C208" s="186"/>
      <c r="D208" s="187"/>
      <c r="E208" s="187"/>
      <c r="F208" s="187"/>
      <c r="G208" s="187"/>
      <c r="H208" s="187"/>
      <c r="K208" s="182"/>
      <c r="L208" s="183"/>
    </row>
    <row r="209" spans="1:12" x14ac:dyDescent="0.2">
      <c r="A209" s="178">
        <v>147</v>
      </c>
      <c r="B209" s="184"/>
      <c r="C209" s="180"/>
      <c r="D209" s="181"/>
      <c r="E209" s="181"/>
      <c r="F209" s="181"/>
      <c r="G209" s="181"/>
      <c r="H209" s="181"/>
      <c r="K209" s="182"/>
      <c r="L209" s="183"/>
    </row>
    <row r="210" spans="1:12" x14ac:dyDescent="0.2">
      <c r="A210" s="178">
        <v>148</v>
      </c>
      <c r="B210" s="185"/>
      <c r="C210" s="186"/>
      <c r="D210" s="187"/>
      <c r="E210" s="187"/>
      <c r="F210" s="187"/>
      <c r="G210" s="187"/>
      <c r="H210" s="187"/>
      <c r="K210" s="182"/>
      <c r="L210" s="183"/>
    </row>
    <row r="211" spans="1:12" x14ac:dyDescent="0.2">
      <c r="A211" s="178">
        <v>149</v>
      </c>
      <c r="B211" s="184"/>
      <c r="C211" s="180"/>
      <c r="D211" s="181"/>
      <c r="E211" s="181"/>
      <c r="F211" s="181"/>
      <c r="G211" s="181"/>
      <c r="H211" s="181"/>
      <c r="K211" s="182"/>
      <c r="L211" s="183"/>
    </row>
    <row r="212" spans="1:12" x14ac:dyDescent="0.2">
      <c r="A212" s="178">
        <v>150</v>
      </c>
      <c r="B212" s="185"/>
      <c r="C212" s="186"/>
      <c r="D212" s="187"/>
      <c r="E212" s="187"/>
      <c r="F212" s="187"/>
      <c r="G212" s="187"/>
      <c r="H212" s="187"/>
      <c r="K212" s="182"/>
      <c r="L212" s="183"/>
    </row>
    <row r="213" spans="1:12" x14ac:dyDescent="0.2">
      <c r="A213" s="178">
        <v>151</v>
      </c>
      <c r="B213" s="184"/>
      <c r="C213" s="180"/>
      <c r="D213" s="181"/>
      <c r="E213" s="181"/>
      <c r="F213" s="181"/>
      <c r="G213" s="181"/>
      <c r="H213" s="181"/>
      <c r="K213" s="182"/>
      <c r="L213" s="183"/>
    </row>
    <row r="214" spans="1:12" x14ac:dyDescent="0.2">
      <c r="A214" s="178">
        <v>152</v>
      </c>
      <c r="B214" s="185"/>
      <c r="C214" s="186"/>
      <c r="D214" s="187"/>
      <c r="E214" s="187"/>
      <c r="F214" s="187"/>
      <c r="G214" s="187"/>
      <c r="H214" s="187"/>
      <c r="K214" s="182"/>
      <c r="L214" s="183"/>
    </row>
    <row r="215" spans="1:12" x14ac:dyDescent="0.2">
      <c r="A215" s="178">
        <v>153</v>
      </c>
      <c r="B215" s="184"/>
      <c r="C215" s="180"/>
      <c r="D215" s="181"/>
      <c r="E215" s="181"/>
      <c r="F215" s="181"/>
      <c r="G215" s="181"/>
      <c r="H215" s="181"/>
      <c r="K215" s="182"/>
      <c r="L215" s="183"/>
    </row>
    <row r="216" spans="1:12" x14ac:dyDescent="0.2">
      <c r="A216" s="178">
        <v>154</v>
      </c>
      <c r="B216" s="185"/>
      <c r="C216" s="186"/>
      <c r="D216" s="187"/>
      <c r="E216" s="187"/>
      <c r="F216" s="187"/>
      <c r="G216" s="187"/>
      <c r="H216" s="187"/>
      <c r="K216" s="182"/>
      <c r="L216" s="183"/>
    </row>
    <row r="217" spans="1:12" x14ac:dyDescent="0.2">
      <c r="A217" s="178">
        <v>155</v>
      </c>
      <c r="B217" s="184"/>
      <c r="C217" s="180"/>
      <c r="D217" s="181"/>
      <c r="E217" s="181"/>
      <c r="F217" s="181"/>
      <c r="G217" s="181"/>
      <c r="H217" s="181"/>
      <c r="K217" s="182"/>
      <c r="L217" s="183"/>
    </row>
    <row r="218" spans="1:12" x14ac:dyDescent="0.2">
      <c r="A218" s="178">
        <v>156</v>
      </c>
      <c r="B218" s="185"/>
      <c r="C218" s="186"/>
      <c r="D218" s="187"/>
      <c r="E218" s="187"/>
      <c r="F218" s="187"/>
      <c r="G218" s="187"/>
      <c r="H218" s="187"/>
      <c r="K218" s="182"/>
      <c r="L218" s="183"/>
    </row>
    <row r="219" spans="1:12" x14ac:dyDescent="0.2">
      <c r="A219" s="178">
        <v>157</v>
      </c>
      <c r="B219" s="184"/>
      <c r="C219" s="180"/>
      <c r="D219" s="181"/>
      <c r="E219" s="181"/>
      <c r="F219" s="181"/>
      <c r="G219" s="181"/>
      <c r="H219" s="181"/>
      <c r="K219" s="182"/>
      <c r="L219" s="183"/>
    </row>
    <row r="220" spans="1:12" x14ac:dyDescent="0.2">
      <c r="A220" s="178">
        <v>158</v>
      </c>
      <c r="B220" s="185"/>
      <c r="C220" s="186"/>
      <c r="D220" s="187"/>
      <c r="E220" s="187"/>
      <c r="F220" s="187"/>
      <c r="G220" s="187"/>
      <c r="H220" s="187"/>
      <c r="K220" s="182"/>
      <c r="L220" s="183"/>
    </row>
    <row r="221" spans="1:12" x14ac:dyDescent="0.2">
      <c r="A221" s="178">
        <v>159</v>
      </c>
      <c r="B221" s="184"/>
      <c r="C221" s="180"/>
      <c r="D221" s="181"/>
      <c r="E221" s="181"/>
      <c r="F221" s="181"/>
      <c r="G221" s="181"/>
      <c r="H221" s="181"/>
      <c r="K221" s="182"/>
      <c r="L221" s="183"/>
    </row>
    <row r="222" spans="1:12" x14ac:dyDescent="0.2">
      <c r="A222" s="178">
        <v>160</v>
      </c>
      <c r="B222" s="185"/>
      <c r="C222" s="186"/>
      <c r="D222" s="187"/>
      <c r="E222" s="187"/>
      <c r="F222" s="187"/>
      <c r="G222" s="187"/>
      <c r="H222" s="187"/>
      <c r="K222" s="182"/>
      <c r="L222" s="183"/>
    </row>
    <row r="223" spans="1:12" x14ac:dyDescent="0.2">
      <c r="A223" s="178">
        <v>161</v>
      </c>
      <c r="B223" s="184"/>
      <c r="C223" s="180"/>
      <c r="D223" s="181"/>
      <c r="E223" s="181"/>
      <c r="F223" s="181"/>
      <c r="G223" s="181"/>
      <c r="H223" s="181"/>
      <c r="K223" s="182"/>
      <c r="L223" s="183"/>
    </row>
    <row r="224" spans="1:12" x14ac:dyDescent="0.2">
      <c r="A224" s="178">
        <v>162</v>
      </c>
      <c r="B224" s="185"/>
      <c r="C224" s="186"/>
      <c r="D224" s="187"/>
      <c r="E224" s="187"/>
      <c r="F224" s="187"/>
      <c r="G224" s="187"/>
      <c r="H224" s="187"/>
      <c r="K224" s="182"/>
      <c r="L224" s="183"/>
    </row>
    <row r="225" spans="1:12" x14ac:dyDescent="0.2">
      <c r="A225" s="178">
        <v>163</v>
      </c>
      <c r="B225" s="184"/>
      <c r="C225" s="180"/>
      <c r="D225" s="181"/>
      <c r="E225" s="181"/>
      <c r="F225" s="181"/>
      <c r="G225" s="181"/>
      <c r="H225" s="181"/>
      <c r="K225" s="182"/>
      <c r="L225" s="183"/>
    </row>
    <row r="226" spans="1:12" x14ac:dyDescent="0.2">
      <c r="A226" s="178">
        <v>164</v>
      </c>
      <c r="B226" s="185"/>
      <c r="C226" s="186"/>
      <c r="D226" s="187"/>
      <c r="E226" s="187"/>
      <c r="F226" s="187"/>
      <c r="G226" s="187"/>
      <c r="H226" s="187"/>
      <c r="K226" s="182"/>
      <c r="L226" s="183"/>
    </row>
    <row r="227" spans="1:12" x14ac:dyDescent="0.2">
      <c r="A227" s="178">
        <v>165</v>
      </c>
      <c r="B227" s="184"/>
      <c r="C227" s="180"/>
      <c r="D227" s="181"/>
      <c r="E227" s="181"/>
      <c r="F227" s="181"/>
      <c r="G227" s="181"/>
      <c r="H227" s="181"/>
      <c r="K227" s="182"/>
      <c r="L227" s="183"/>
    </row>
    <row r="228" spans="1:12" x14ac:dyDescent="0.2">
      <c r="A228" s="178">
        <v>166</v>
      </c>
      <c r="B228" s="185"/>
      <c r="C228" s="186"/>
      <c r="D228" s="187"/>
      <c r="E228" s="187"/>
      <c r="F228" s="187"/>
      <c r="G228" s="187"/>
      <c r="H228" s="187"/>
      <c r="K228" s="182"/>
      <c r="L228" s="183"/>
    </row>
    <row r="229" spans="1:12" x14ac:dyDescent="0.2">
      <c r="A229" s="178">
        <v>167</v>
      </c>
      <c r="B229" s="184"/>
      <c r="C229" s="180"/>
      <c r="D229" s="181"/>
      <c r="E229" s="181"/>
      <c r="F229" s="181"/>
      <c r="G229" s="181"/>
      <c r="H229" s="181"/>
      <c r="K229" s="182"/>
      <c r="L229" s="183"/>
    </row>
    <row r="230" spans="1:12" x14ac:dyDescent="0.2">
      <c r="A230" s="178">
        <v>168</v>
      </c>
      <c r="B230" s="185"/>
      <c r="C230" s="186"/>
      <c r="D230" s="187"/>
      <c r="E230" s="187"/>
      <c r="F230" s="187"/>
      <c r="G230" s="187"/>
      <c r="H230" s="187"/>
      <c r="K230" s="182"/>
      <c r="L230" s="183"/>
    </row>
    <row r="231" spans="1:12" x14ac:dyDescent="0.2">
      <c r="A231" s="178">
        <v>169</v>
      </c>
      <c r="B231" s="184"/>
      <c r="C231" s="180"/>
      <c r="D231" s="181"/>
      <c r="E231" s="181"/>
      <c r="F231" s="181"/>
      <c r="G231" s="181"/>
      <c r="H231" s="181"/>
      <c r="K231" s="182"/>
      <c r="L231" s="183"/>
    </row>
    <row r="232" spans="1:12" x14ac:dyDescent="0.2">
      <c r="A232" s="178">
        <v>170</v>
      </c>
      <c r="B232" s="185"/>
      <c r="C232" s="186"/>
      <c r="D232" s="187"/>
      <c r="E232" s="187"/>
      <c r="F232" s="187"/>
      <c r="G232" s="187"/>
      <c r="H232" s="187"/>
      <c r="K232" s="182"/>
      <c r="L232" s="183"/>
    </row>
    <row r="233" spans="1:12" x14ac:dyDescent="0.2">
      <c r="A233" s="178">
        <v>171</v>
      </c>
      <c r="B233" s="184"/>
      <c r="C233" s="180"/>
      <c r="D233" s="181"/>
      <c r="E233" s="181"/>
      <c r="F233" s="181"/>
      <c r="G233" s="181"/>
      <c r="H233" s="181"/>
      <c r="K233" s="182"/>
      <c r="L233" s="183"/>
    </row>
    <row r="234" spans="1:12" x14ac:dyDescent="0.2">
      <c r="A234" s="178">
        <v>172</v>
      </c>
      <c r="B234" s="185"/>
      <c r="C234" s="186"/>
      <c r="D234" s="187"/>
      <c r="E234" s="187"/>
      <c r="F234" s="187"/>
      <c r="G234" s="187"/>
      <c r="H234" s="187"/>
      <c r="K234" s="182"/>
      <c r="L234" s="183"/>
    </row>
    <row r="235" spans="1:12" x14ac:dyDescent="0.2">
      <c r="A235" s="178">
        <v>173</v>
      </c>
      <c r="B235" s="184"/>
      <c r="C235" s="180"/>
      <c r="D235" s="181"/>
      <c r="E235" s="181"/>
      <c r="F235" s="181"/>
      <c r="G235" s="181"/>
      <c r="H235" s="181"/>
      <c r="K235" s="182"/>
      <c r="L235" s="183"/>
    </row>
    <row r="236" spans="1:12" x14ac:dyDescent="0.2">
      <c r="A236" s="178">
        <v>174</v>
      </c>
      <c r="B236" s="185"/>
      <c r="C236" s="186"/>
      <c r="D236" s="187"/>
      <c r="E236" s="187"/>
      <c r="F236" s="187"/>
      <c r="G236" s="187"/>
      <c r="H236" s="187"/>
      <c r="K236" s="182"/>
      <c r="L236" s="183"/>
    </row>
    <row r="237" spans="1:12" x14ac:dyDescent="0.2">
      <c r="A237" s="178">
        <v>175</v>
      </c>
      <c r="B237" s="184"/>
      <c r="C237" s="180"/>
      <c r="D237" s="181"/>
      <c r="E237" s="181"/>
      <c r="F237" s="181"/>
      <c r="G237" s="181"/>
      <c r="H237" s="181"/>
      <c r="K237" s="182"/>
      <c r="L237" s="183"/>
    </row>
    <row r="238" spans="1:12" x14ac:dyDescent="0.2">
      <c r="A238" s="178">
        <v>176</v>
      </c>
      <c r="B238" s="185"/>
      <c r="C238" s="186"/>
      <c r="D238" s="187"/>
      <c r="E238" s="187"/>
      <c r="F238" s="187"/>
      <c r="G238" s="187"/>
      <c r="H238" s="187"/>
      <c r="K238" s="182"/>
      <c r="L238" s="183"/>
    </row>
    <row r="239" spans="1:12" x14ac:dyDescent="0.2">
      <c r="A239" s="178">
        <v>177</v>
      </c>
      <c r="B239" s="184"/>
      <c r="C239" s="180"/>
      <c r="D239" s="181"/>
      <c r="E239" s="181"/>
      <c r="F239" s="181"/>
      <c r="G239" s="181"/>
      <c r="H239" s="181"/>
      <c r="K239" s="182"/>
      <c r="L239" s="183"/>
    </row>
    <row r="240" spans="1:12" x14ac:dyDescent="0.2">
      <c r="A240" s="178">
        <v>178</v>
      </c>
      <c r="B240" s="185"/>
      <c r="C240" s="186"/>
      <c r="D240" s="187"/>
      <c r="E240" s="187"/>
      <c r="F240" s="187"/>
      <c r="G240" s="187"/>
      <c r="H240" s="187"/>
      <c r="K240" s="182"/>
      <c r="L240" s="183"/>
    </row>
    <row r="241" spans="1:12" x14ac:dyDescent="0.2">
      <c r="A241" s="178">
        <v>179</v>
      </c>
      <c r="B241" s="184"/>
      <c r="C241" s="180"/>
      <c r="D241" s="181"/>
      <c r="E241" s="181"/>
      <c r="F241" s="181"/>
      <c r="G241" s="181"/>
      <c r="H241" s="181"/>
      <c r="K241" s="182"/>
      <c r="L241" s="183"/>
    </row>
    <row r="242" spans="1:12" x14ac:dyDescent="0.2">
      <c r="A242" s="178">
        <v>180</v>
      </c>
      <c r="B242" s="185"/>
      <c r="C242" s="186"/>
      <c r="D242" s="187"/>
      <c r="E242" s="187"/>
      <c r="F242" s="187"/>
      <c r="G242" s="187"/>
      <c r="H242" s="187"/>
      <c r="K242" s="182"/>
      <c r="L242" s="183"/>
    </row>
    <row r="243" spans="1:12" x14ac:dyDescent="0.2">
      <c r="A243" s="178">
        <v>181</v>
      </c>
      <c r="B243" s="184"/>
      <c r="C243" s="180"/>
      <c r="D243" s="181"/>
      <c r="E243" s="181"/>
      <c r="F243" s="181"/>
      <c r="G243" s="181"/>
      <c r="H243" s="181"/>
      <c r="K243" s="182"/>
      <c r="L243" s="183"/>
    </row>
    <row r="244" spans="1:12" x14ac:dyDescent="0.2">
      <c r="A244" s="178">
        <v>182</v>
      </c>
      <c r="B244" s="185"/>
      <c r="C244" s="186"/>
      <c r="D244" s="187"/>
      <c r="E244" s="187"/>
      <c r="F244" s="187"/>
      <c r="G244" s="187"/>
      <c r="H244" s="187"/>
      <c r="K244" s="182"/>
      <c r="L244" s="183"/>
    </row>
    <row r="245" spans="1:12" x14ac:dyDescent="0.2">
      <c r="A245" s="178">
        <v>183</v>
      </c>
      <c r="B245" s="184"/>
      <c r="C245" s="180"/>
      <c r="D245" s="181"/>
      <c r="E245" s="181"/>
      <c r="F245" s="181"/>
      <c r="G245" s="181"/>
      <c r="H245" s="181"/>
      <c r="K245" s="182"/>
      <c r="L245" s="183"/>
    </row>
    <row r="246" spans="1:12" x14ac:dyDescent="0.2">
      <c r="A246" s="178">
        <v>184</v>
      </c>
      <c r="B246" s="185"/>
      <c r="C246" s="186"/>
      <c r="D246" s="187"/>
      <c r="E246" s="187"/>
      <c r="F246" s="187"/>
      <c r="G246" s="187"/>
      <c r="H246" s="187"/>
      <c r="K246" s="182"/>
      <c r="L246" s="183"/>
    </row>
    <row r="247" spans="1:12" x14ac:dyDescent="0.2">
      <c r="A247" s="178">
        <v>185</v>
      </c>
      <c r="B247" s="184"/>
      <c r="C247" s="180"/>
      <c r="D247" s="181"/>
      <c r="E247" s="181"/>
      <c r="F247" s="181"/>
      <c r="G247" s="181"/>
      <c r="H247" s="181"/>
      <c r="K247" s="182"/>
      <c r="L247" s="183"/>
    </row>
    <row r="248" spans="1:12" x14ac:dyDescent="0.2">
      <c r="A248" s="178">
        <v>186</v>
      </c>
      <c r="B248" s="185"/>
      <c r="C248" s="186"/>
      <c r="D248" s="187"/>
      <c r="E248" s="187"/>
      <c r="F248" s="187"/>
      <c r="G248" s="187"/>
      <c r="H248" s="187"/>
      <c r="K248" s="182"/>
      <c r="L248" s="183"/>
    </row>
    <row r="249" spans="1:12" x14ac:dyDescent="0.2">
      <c r="A249" s="178">
        <v>187</v>
      </c>
      <c r="B249" s="184"/>
      <c r="C249" s="180"/>
      <c r="D249" s="181"/>
      <c r="E249" s="181"/>
      <c r="F249" s="181"/>
      <c r="G249" s="181"/>
      <c r="H249" s="181"/>
      <c r="K249" s="182"/>
      <c r="L249" s="183"/>
    </row>
    <row r="250" spans="1:12" x14ac:dyDescent="0.2">
      <c r="A250" s="178">
        <v>188</v>
      </c>
      <c r="B250" s="185"/>
      <c r="C250" s="186"/>
      <c r="D250" s="187"/>
      <c r="E250" s="187"/>
      <c r="F250" s="187"/>
      <c r="G250" s="187"/>
      <c r="H250" s="187"/>
      <c r="K250" s="182"/>
      <c r="L250" s="183"/>
    </row>
    <row r="251" spans="1:12" x14ac:dyDescent="0.2">
      <c r="A251" s="178">
        <v>189</v>
      </c>
      <c r="B251" s="184"/>
      <c r="C251" s="180"/>
      <c r="D251" s="181"/>
      <c r="E251" s="181"/>
      <c r="F251" s="181"/>
      <c r="G251" s="181"/>
      <c r="H251" s="181"/>
      <c r="K251" s="182"/>
      <c r="L251" s="183"/>
    </row>
    <row r="252" spans="1:12" x14ac:dyDescent="0.2">
      <c r="A252" s="178">
        <v>190</v>
      </c>
      <c r="B252" s="185"/>
      <c r="C252" s="186"/>
      <c r="D252" s="187"/>
      <c r="E252" s="187"/>
      <c r="F252" s="187"/>
      <c r="G252" s="187"/>
      <c r="H252" s="187"/>
      <c r="K252" s="182"/>
      <c r="L252" s="183"/>
    </row>
    <row r="253" spans="1:12" x14ac:dyDescent="0.2">
      <c r="A253" s="178">
        <v>191</v>
      </c>
      <c r="B253" s="184"/>
      <c r="C253" s="180"/>
      <c r="D253" s="181"/>
      <c r="E253" s="181"/>
      <c r="F253" s="181"/>
      <c r="G253" s="181"/>
      <c r="H253" s="181"/>
      <c r="K253" s="182"/>
      <c r="L253" s="183"/>
    </row>
    <row r="254" spans="1:12" x14ac:dyDescent="0.2">
      <c r="A254" s="178">
        <v>192</v>
      </c>
      <c r="B254" s="185"/>
      <c r="C254" s="186"/>
      <c r="D254" s="187"/>
      <c r="E254" s="187"/>
      <c r="F254" s="187"/>
      <c r="G254" s="187"/>
      <c r="H254" s="187"/>
      <c r="K254" s="182"/>
      <c r="L254" s="183"/>
    </row>
    <row r="255" spans="1:12" x14ac:dyDescent="0.2">
      <c r="A255" s="178">
        <v>193</v>
      </c>
      <c r="B255" s="184"/>
      <c r="C255" s="180"/>
      <c r="D255" s="181"/>
      <c r="E255" s="181"/>
      <c r="F255" s="181"/>
      <c r="G255" s="181"/>
      <c r="H255" s="181"/>
      <c r="K255" s="182"/>
      <c r="L255" s="183"/>
    </row>
    <row r="256" spans="1:12" x14ac:dyDescent="0.2">
      <c r="A256" s="178">
        <v>194</v>
      </c>
      <c r="B256" s="185"/>
      <c r="C256" s="186"/>
      <c r="D256" s="187"/>
      <c r="E256" s="187"/>
      <c r="F256" s="187"/>
      <c r="G256" s="187"/>
      <c r="H256" s="187"/>
      <c r="K256" s="182"/>
      <c r="L256" s="183"/>
    </row>
    <row r="257" spans="1:12" x14ac:dyDescent="0.2">
      <c r="A257" s="178">
        <v>195</v>
      </c>
      <c r="B257" s="184"/>
      <c r="C257" s="180"/>
      <c r="D257" s="181"/>
      <c r="E257" s="181"/>
      <c r="F257" s="181"/>
      <c r="G257" s="181"/>
      <c r="H257" s="181"/>
      <c r="K257" s="182"/>
      <c r="L257" s="183"/>
    </row>
    <row r="258" spans="1:12" x14ac:dyDescent="0.2">
      <c r="A258" s="178">
        <v>196</v>
      </c>
      <c r="B258" s="185"/>
      <c r="C258" s="186"/>
      <c r="D258" s="187"/>
      <c r="E258" s="187"/>
      <c r="F258" s="187"/>
      <c r="G258" s="187"/>
      <c r="H258" s="187"/>
      <c r="K258" s="182"/>
      <c r="L258" s="183"/>
    </row>
    <row r="259" spans="1:12" x14ac:dyDescent="0.2">
      <c r="A259" s="178">
        <v>197</v>
      </c>
      <c r="B259" s="184"/>
      <c r="C259" s="180"/>
      <c r="D259" s="181"/>
      <c r="E259" s="181"/>
      <c r="F259" s="181"/>
      <c r="G259" s="181"/>
      <c r="H259" s="181"/>
      <c r="K259" s="182"/>
      <c r="L259" s="183"/>
    </row>
    <row r="260" spans="1:12" x14ac:dyDescent="0.2">
      <c r="A260" s="178">
        <v>198</v>
      </c>
      <c r="B260" s="185"/>
      <c r="C260" s="186"/>
      <c r="D260" s="187"/>
      <c r="E260" s="187"/>
      <c r="F260" s="187"/>
      <c r="G260" s="187"/>
      <c r="H260" s="187"/>
      <c r="K260" s="182"/>
      <c r="L260" s="183"/>
    </row>
    <row r="261" spans="1:12" x14ac:dyDescent="0.2">
      <c r="A261" s="178">
        <v>199</v>
      </c>
      <c r="B261" s="184"/>
      <c r="C261" s="180"/>
      <c r="D261" s="181"/>
      <c r="E261" s="181"/>
      <c r="F261" s="181"/>
      <c r="G261" s="181"/>
      <c r="H261" s="181"/>
      <c r="K261" s="182"/>
      <c r="L261" s="183"/>
    </row>
    <row r="262" spans="1:12" x14ac:dyDescent="0.2">
      <c r="A262" s="178">
        <v>200</v>
      </c>
      <c r="B262" s="185"/>
      <c r="C262" s="186"/>
      <c r="D262" s="187"/>
      <c r="E262" s="187"/>
      <c r="F262" s="187"/>
      <c r="G262" s="187"/>
      <c r="H262" s="187"/>
      <c r="K262" s="182"/>
      <c r="L262" s="183"/>
    </row>
    <row r="263" spans="1:12" x14ac:dyDescent="0.2">
      <c r="A263" s="178">
        <v>201</v>
      </c>
      <c r="B263" s="184"/>
      <c r="C263" s="180"/>
      <c r="D263" s="181"/>
      <c r="E263" s="181"/>
      <c r="F263" s="181"/>
      <c r="G263" s="181"/>
      <c r="H263" s="181"/>
      <c r="K263" s="182"/>
      <c r="L263" s="183"/>
    </row>
    <row r="264" spans="1:12" x14ac:dyDescent="0.2">
      <c r="A264" s="178">
        <v>202</v>
      </c>
      <c r="B264" s="185"/>
      <c r="C264" s="186"/>
      <c r="D264" s="187"/>
      <c r="E264" s="187"/>
      <c r="F264" s="187"/>
      <c r="G264" s="187"/>
      <c r="H264" s="187"/>
      <c r="K264" s="182"/>
      <c r="L264" s="183"/>
    </row>
    <row r="265" spans="1:12" x14ac:dyDescent="0.2">
      <c r="A265" s="178">
        <v>203</v>
      </c>
      <c r="B265" s="184"/>
      <c r="C265" s="180"/>
      <c r="D265" s="181"/>
      <c r="E265" s="181"/>
      <c r="F265" s="181"/>
      <c r="G265" s="181"/>
      <c r="H265" s="181"/>
      <c r="K265" s="182"/>
      <c r="L265" s="183"/>
    </row>
    <row r="266" spans="1:12" x14ac:dyDescent="0.2">
      <c r="A266" s="178">
        <v>204</v>
      </c>
      <c r="B266" s="185"/>
      <c r="C266" s="186"/>
      <c r="D266" s="187"/>
      <c r="E266" s="187"/>
      <c r="F266" s="187"/>
      <c r="G266" s="187"/>
      <c r="H266" s="187"/>
      <c r="K266" s="182"/>
      <c r="L266" s="183"/>
    </row>
    <row r="267" spans="1:12" x14ac:dyDescent="0.2">
      <c r="A267" s="178">
        <v>205</v>
      </c>
      <c r="B267" s="184"/>
      <c r="C267" s="180"/>
      <c r="D267" s="181"/>
      <c r="E267" s="181"/>
      <c r="F267" s="181"/>
      <c r="G267" s="181"/>
      <c r="H267" s="181"/>
      <c r="K267" s="182"/>
      <c r="L267" s="183"/>
    </row>
    <row r="268" spans="1:12" x14ac:dyDescent="0.2">
      <c r="A268" s="178">
        <v>206</v>
      </c>
      <c r="B268" s="185"/>
      <c r="C268" s="186"/>
      <c r="D268" s="187"/>
      <c r="E268" s="187"/>
      <c r="F268" s="187"/>
      <c r="G268" s="187"/>
      <c r="H268" s="187"/>
      <c r="K268" s="182"/>
      <c r="L268" s="183"/>
    </row>
    <row r="269" spans="1:12" x14ac:dyDescent="0.2">
      <c r="A269" s="178">
        <v>207</v>
      </c>
      <c r="B269" s="184"/>
      <c r="C269" s="180"/>
      <c r="D269" s="181"/>
      <c r="E269" s="181"/>
      <c r="F269" s="181"/>
      <c r="G269" s="181"/>
      <c r="H269" s="181"/>
      <c r="K269" s="182"/>
      <c r="L269" s="183"/>
    </row>
    <row r="270" spans="1:12" x14ac:dyDescent="0.2">
      <c r="A270" s="178">
        <v>208</v>
      </c>
      <c r="B270" s="185"/>
      <c r="C270" s="186"/>
      <c r="D270" s="187"/>
      <c r="E270" s="187"/>
      <c r="F270" s="187"/>
      <c r="G270" s="187"/>
      <c r="H270" s="187"/>
      <c r="K270" s="182"/>
      <c r="L270" s="183"/>
    </row>
    <row r="271" spans="1:12" x14ac:dyDescent="0.2">
      <c r="A271" s="178">
        <v>209</v>
      </c>
      <c r="B271" s="184"/>
      <c r="C271" s="180"/>
      <c r="D271" s="181"/>
      <c r="E271" s="181"/>
      <c r="F271" s="181"/>
      <c r="G271" s="181"/>
      <c r="H271" s="181"/>
      <c r="K271" s="182"/>
      <c r="L271" s="183"/>
    </row>
    <row r="272" spans="1:12" x14ac:dyDescent="0.2">
      <c r="A272" s="178">
        <v>210</v>
      </c>
      <c r="B272" s="185"/>
      <c r="C272" s="186"/>
      <c r="D272" s="187"/>
      <c r="E272" s="187"/>
      <c r="F272" s="187"/>
      <c r="G272" s="187"/>
      <c r="H272" s="187"/>
      <c r="K272" s="182"/>
      <c r="L272" s="183"/>
    </row>
    <row r="273" spans="1:12" x14ac:dyDescent="0.2">
      <c r="A273" s="178">
        <v>211</v>
      </c>
      <c r="B273" s="184"/>
      <c r="C273" s="180"/>
      <c r="D273" s="181"/>
      <c r="E273" s="181"/>
      <c r="F273" s="181"/>
      <c r="G273" s="181"/>
      <c r="H273" s="181"/>
      <c r="K273" s="182"/>
      <c r="L273" s="183"/>
    </row>
    <row r="274" spans="1:12" x14ac:dyDescent="0.2">
      <c r="A274" s="178">
        <v>212</v>
      </c>
      <c r="B274" s="185"/>
      <c r="C274" s="186"/>
      <c r="D274" s="187"/>
      <c r="E274" s="187"/>
      <c r="F274" s="187"/>
      <c r="G274" s="187"/>
      <c r="H274" s="187"/>
      <c r="K274" s="182"/>
      <c r="L274" s="183"/>
    </row>
    <row r="275" spans="1:12" x14ac:dyDescent="0.2">
      <c r="A275" s="178">
        <v>213</v>
      </c>
      <c r="B275" s="184"/>
      <c r="C275" s="180"/>
      <c r="D275" s="181"/>
      <c r="E275" s="181"/>
      <c r="F275" s="181"/>
      <c r="G275" s="181"/>
      <c r="H275" s="181"/>
      <c r="K275" s="182"/>
      <c r="L275" s="183"/>
    </row>
    <row r="276" spans="1:12" x14ac:dyDescent="0.2">
      <c r="A276" s="178">
        <v>214</v>
      </c>
      <c r="B276" s="185"/>
      <c r="C276" s="186"/>
      <c r="D276" s="187"/>
      <c r="E276" s="187"/>
      <c r="F276" s="187"/>
      <c r="G276" s="187"/>
      <c r="H276" s="187"/>
      <c r="K276" s="182"/>
      <c r="L276" s="183"/>
    </row>
    <row r="277" spans="1:12" x14ac:dyDescent="0.2">
      <c r="A277" s="178">
        <v>215</v>
      </c>
      <c r="B277" s="184"/>
      <c r="C277" s="180"/>
      <c r="D277" s="181"/>
      <c r="E277" s="181"/>
      <c r="F277" s="181"/>
      <c r="G277" s="181"/>
      <c r="H277" s="181"/>
      <c r="K277" s="182"/>
      <c r="L277" s="183"/>
    </row>
    <row r="278" spans="1:12" x14ac:dyDescent="0.2">
      <c r="A278" s="178">
        <v>216</v>
      </c>
      <c r="B278" s="185"/>
      <c r="C278" s="186"/>
      <c r="D278" s="187"/>
      <c r="E278" s="187"/>
      <c r="F278" s="187"/>
      <c r="G278" s="187"/>
      <c r="H278" s="187"/>
      <c r="K278" s="182"/>
      <c r="L278" s="183"/>
    </row>
    <row r="279" spans="1:12" x14ac:dyDescent="0.2">
      <c r="A279" s="178">
        <v>217</v>
      </c>
      <c r="B279" s="184"/>
      <c r="C279" s="180"/>
      <c r="D279" s="181"/>
      <c r="E279" s="181"/>
      <c r="F279" s="181"/>
      <c r="G279" s="181"/>
      <c r="H279" s="181"/>
      <c r="K279" s="182"/>
      <c r="L279" s="183"/>
    </row>
    <row r="280" spans="1:12" x14ac:dyDescent="0.2">
      <c r="A280" s="178">
        <v>218</v>
      </c>
      <c r="B280" s="185"/>
      <c r="C280" s="186"/>
      <c r="D280" s="187"/>
      <c r="E280" s="187"/>
      <c r="F280" s="187"/>
      <c r="G280" s="187"/>
      <c r="H280" s="187"/>
      <c r="K280" s="182"/>
      <c r="L280" s="183"/>
    </row>
    <row r="281" spans="1:12" x14ac:dyDescent="0.2">
      <c r="A281" s="178">
        <v>219</v>
      </c>
      <c r="B281" s="184"/>
      <c r="C281" s="180"/>
      <c r="D281" s="181"/>
      <c r="E281" s="181"/>
      <c r="F281" s="181"/>
      <c r="G281" s="181"/>
      <c r="H281" s="181"/>
      <c r="K281" s="182"/>
      <c r="L281" s="183"/>
    </row>
    <row r="282" spans="1:12" x14ac:dyDescent="0.2">
      <c r="A282" s="178">
        <v>220</v>
      </c>
      <c r="B282" s="185"/>
      <c r="C282" s="186"/>
      <c r="D282" s="187"/>
      <c r="E282" s="187"/>
      <c r="F282" s="187"/>
      <c r="G282" s="187"/>
      <c r="H282" s="187"/>
      <c r="K282" s="182"/>
      <c r="L282" s="183"/>
    </row>
    <row r="283" spans="1:12" x14ac:dyDescent="0.2">
      <c r="A283" s="178">
        <v>221</v>
      </c>
      <c r="B283" s="184"/>
      <c r="C283" s="180"/>
      <c r="D283" s="181"/>
      <c r="E283" s="181"/>
      <c r="F283" s="181"/>
      <c r="G283" s="181"/>
      <c r="H283" s="181"/>
      <c r="K283" s="182"/>
      <c r="L283" s="183"/>
    </row>
    <row r="284" spans="1:12" x14ac:dyDescent="0.2">
      <c r="A284" s="178">
        <v>222</v>
      </c>
      <c r="B284" s="185"/>
      <c r="C284" s="186"/>
      <c r="D284" s="187"/>
      <c r="E284" s="187"/>
      <c r="F284" s="187"/>
      <c r="G284" s="187"/>
      <c r="H284" s="187"/>
      <c r="K284" s="182"/>
      <c r="L284" s="183"/>
    </row>
    <row r="285" spans="1:12" x14ac:dyDescent="0.2">
      <c r="A285" s="178">
        <v>223</v>
      </c>
      <c r="B285" s="184"/>
      <c r="C285" s="180"/>
      <c r="D285" s="181"/>
      <c r="E285" s="181"/>
      <c r="F285" s="181"/>
      <c r="G285" s="181"/>
      <c r="H285" s="181"/>
      <c r="K285" s="182"/>
      <c r="L285" s="183"/>
    </row>
    <row r="286" spans="1:12" x14ac:dyDescent="0.2">
      <c r="A286" s="178">
        <v>224</v>
      </c>
      <c r="B286" s="185"/>
      <c r="C286" s="186"/>
      <c r="D286" s="187"/>
      <c r="E286" s="187"/>
      <c r="F286" s="187"/>
      <c r="G286" s="187"/>
      <c r="H286" s="187"/>
      <c r="K286" s="182"/>
      <c r="L286" s="183"/>
    </row>
    <row r="287" spans="1:12" x14ac:dyDescent="0.2">
      <c r="A287" s="178">
        <v>225</v>
      </c>
      <c r="B287" s="184"/>
      <c r="C287" s="180"/>
      <c r="D287" s="181"/>
      <c r="E287" s="181"/>
      <c r="F287" s="181"/>
      <c r="G287" s="181"/>
      <c r="H287" s="181"/>
      <c r="K287" s="182"/>
      <c r="L287" s="183"/>
    </row>
    <row r="288" spans="1:12" x14ac:dyDescent="0.2">
      <c r="A288" s="178">
        <v>226</v>
      </c>
      <c r="B288" s="185"/>
      <c r="C288" s="186"/>
      <c r="D288" s="187"/>
      <c r="E288" s="187"/>
      <c r="F288" s="187"/>
      <c r="G288" s="187"/>
      <c r="H288" s="187"/>
      <c r="K288" s="182"/>
      <c r="L288" s="183"/>
    </row>
    <row r="289" spans="1:12" x14ac:dyDescent="0.2">
      <c r="A289" s="178">
        <v>227</v>
      </c>
      <c r="B289" s="184"/>
      <c r="C289" s="180"/>
      <c r="D289" s="181"/>
      <c r="E289" s="181"/>
      <c r="F289" s="181"/>
      <c r="G289" s="181"/>
      <c r="H289" s="181"/>
      <c r="K289" s="182"/>
      <c r="L289" s="183"/>
    </row>
    <row r="290" spans="1:12" x14ac:dyDescent="0.2">
      <c r="A290" s="178">
        <v>228</v>
      </c>
      <c r="B290" s="185"/>
      <c r="C290" s="186"/>
      <c r="D290" s="187"/>
      <c r="E290" s="187"/>
      <c r="F290" s="187"/>
      <c r="G290" s="187"/>
      <c r="H290" s="187"/>
      <c r="K290" s="182"/>
      <c r="L290" s="183"/>
    </row>
    <row r="291" spans="1:12" x14ac:dyDescent="0.2">
      <c r="A291" s="178">
        <v>229</v>
      </c>
      <c r="B291" s="184"/>
      <c r="C291" s="180"/>
      <c r="D291" s="181"/>
      <c r="E291" s="181"/>
      <c r="F291" s="181"/>
      <c r="G291" s="181"/>
      <c r="H291" s="181"/>
      <c r="K291" s="182"/>
      <c r="L291" s="183"/>
    </row>
    <row r="292" spans="1:12" x14ac:dyDescent="0.2">
      <c r="A292" s="178">
        <v>230</v>
      </c>
      <c r="B292" s="185"/>
      <c r="C292" s="186"/>
      <c r="D292" s="187"/>
      <c r="E292" s="187"/>
      <c r="F292" s="187"/>
      <c r="G292" s="187"/>
      <c r="H292" s="187"/>
      <c r="K292" s="182"/>
      <c r="L292" s="183"/>
    </row>
    <row r="293" spans="1:12" x14ac:dyDescent="0.2">
      <c r="A293" s="178">
        <v>231</v>
      </c>
      <c r="B293" s="184"/>
      <c r="C293" s="180"/>
      <c r="D293" s="181"/>
      <c r="E293" s="181"/>
      <c r="F293" s="181"/>
      <c r="G293" s="181"/>
      <c r="H293" s="181"/>
      <c r="K293" s="182"/>
      <c r="L293" s="183"/>
    </row>
    <row r="294" spans="1:12" x14ac:dyDescent="0.2">
      <c r="A294" s="178">
        <v>232</v>
      </c>
      <c r="B294" s="185"/>
      <c r="C294" s="186"/>
      <c r="D294" s="187"/>
      <c r="E294" s="187"/>
      <c r="F294" s="187"/>
      <c r="G294" s="187"/>
      <c r="H294" s="187"/>
      <c r="K294" s="182"/>
      <c r="L294" s="183"/>
    </row>
    <row r="295" spans="1:12" x14ac:dyDescent="0.2">
      <c r="A295" s="178">
        <v>233</v>
      </c>
      <c r="B295" s="184"/>
      <c r="C295" s="180"/>
      <c r="D295" s="181"/>
      <c r="E295" s="181"/>
      <c r="F295" s="181"/>
      <c r="G295" s="181"/>
      <c r="H295" s="181"/>
      <c r="K295" s="182"/>
      <c r="L295" s="183"/>
    </row>
    <row r="296" spans="1:12" x14ac:dyDescent="0.2">
      <c r="A296" s="178">
        <v>234</v>
      </c>
      <c r="B296" s="185"/>
      <c r="C296" s="186"/>
      <c r="D296" s="187"/>
      <c r="E296" s="187"/>
      <c r="F296" s="187"/>
      <c r="G296" s="187"/>
      <c r="H296" s="187"/>
      <c r="K296" s="182"/>
      <c r="L296" s="183"/>
    </row>
    <row r="297" spans="1:12" x14ac:dyDescent="0.2">
      <c r="A297" s="178">
        <v>235</v>
      </c>
      <c r="B297" s="184"/>
      <c r="C297" s="180"/>
      <c r="D297" s="181"/>
      <c r="E297" s="181"/>
      <c r="F297" s="181"/>
      <c r="G297" s="181"/>
      <c r="H297" s="181"/>
      <c r="K297" s="182"/>
      <c r="L297" s="183"/>
    </row>
    <row r="298" spans="1:12" x14ac:dyDescent="0.2">
      <c r="A298" s="178">
        <v>236</v>
      </c>
      <c r="B298" s="185"/>
      <c r="C298" s="186"/>
      <c r="D298" s="187"/>
      <c r="E298" s="187"/>
      <c r="F298" s="187"/>
      <c r="G298" s="187"/>
      <c r="H298" s="187"/>
      <c r="K298" s="182"/>
      <c r="L298" s="183"/>
    </row>
    <row r="299" spans="1:12" x14ac:dyDescent="0.2">
      <c r="A299" s="178">
        <v>237</v>
      </c>
      <c r="B299" s="184"/>
      <c r="C299" s="180"/>
      <c r="D299" s="181"/>
      <c r="E299" s="181"/>
      <c r="F299" s="181"/>
      <c r="G299" s="181"/>
      <c r="H299" s="181"/>
      <c r="K299" s="182"/>
      <c r="L299" s="183"/>
    </row>
    <row r="300" spans="1:12" x14ac:dyDescent="0.2">
      <c r="A300" s="178">
        <v>238</v>
      </c>
      <c r="B300" s="185"/>
      <c r="C300" s="186"/>
      <c r="D300" s="187"/>
      <c r="E300" s="187"/>
      <c r="F300" s="187"/>
      <c r="G300" s="187"/>
      <c r="H300" s="187"/>
      <c r="K300" s="182"/>
      <c r="L300" s="183"/>
    </row>
    <row r="301" spans="1:12" x14ac:dyDescent="0.2">
      <c r="A301" s="178">
        <v>239</v>
      </c>
      <c r="B301" s="184"/>
      <c r="C301" s="180"/>
      <c r="D301" s="181"/>
      <c r="E301" s="181"/>
      <c r="F301" s="181"/>
      <c r="G301" s="181"/>
      <c r="H301" s="181"/>
      <c r="K301" s="182"/>
      <c r="L301" s="183"/>
    </row>
    <row r="302" spans="1:12" x14ac:dyDescent="0.2">
      <c r="A302" s="178">
        <v>240</v>
      </c>
      <c r="B302" s="185"/>
      <c r="C302" s="186"/>
      <c r="D302" s="187"/>
      <c r="E302" s="187"/>
      <c r="F302" s="187"/>
      <c r="G302" s="187"/>
      <c r="H302" s="187"/>
      <c r="K302" s="182"/>
      <c r="L302" s="183"/>
    </row>
    <row r="303" spans="1:12" x14ac:dyDescent="0.2">
      <c r="A303" s="178">
        <v>241</v>
      </c>
      <c r="B303" s="184"/>
      <c r="C303" s="180"/>
      <c r="D303" s="181"/>
      <c r="E303" s="181"/>
      <c r="F303" s="181"/>
      <c r="G303" s="181"/>
      <c r="H303" s="181"/>
      <c r="K303" s="182"/>
      <c r="L303" s="183"/>
    </row>
    <row r="304" spans="1:12" x14ac:dyDescent="0.2">
      <c r="A304" s="178">
        <v>242</v>
      </c>
      <c r="B304" s="185"/>
      <c r="C304" s="186"/>
      <c r="D304" s="187"/>
      <c r="E304" s="187"/>
      <c r="F304" s="187"/>
      <c r="G304" s="187"/>
      <c r="H304" s="187"/>
      <c r="K304" s="182"/>
      <c r="L304" s="183"/>
    </row>
    <row r="305" spans="1:12" x14ac:dyDescent="0.2">
      <c r="A305" s="178">
        <v>243</v>
      </c>
      <c r="B305" s="184"/>
      <c r="C305" s="180"/>
      <c r="D305" s="181"/>
      <c r="E305" s="181"/>
      <c r="F305" s="181"/>
      <c r="G305" s="181"/>
      <c r="H305" s="181"/>
      <c r="K305" s="182"/>
      <c r="L305" s="183"/>
    </row>
    <row r="306" spans="1:12" x14ac:dyDescent="0.2">
      <c r="A306" s="178">
        <v>244</v>
      </c>
      <c r="B306" s="185"/>
      <c r="C306" s="186"/>
      <c r="D306" s="187"/>
      <c r="E306" s="187"/>
      <c r="F306" s="187"/>
      <c r="G306" s="187"/>
      <c r="H306" s="187"/>
      <c r="K306" s="182"/>
      <c r="L306" s="183"/>
    </row>
    <row r="307" spans="1:12" x14ac:dyDescent="0.2">
      <c r="A307" s="178">
        <v>245</v>
      </c>
      <c r="B307" s="184"/>
      <c r="C307" s="180"/>
      <c r="D307" s="181"/>
      <c r="E307" s="181"/>
      <c r="F307" s="181"/>
      <c r="G307" s="181"/>
      <c r="H307" s="181"/>
      <c r="K307" s="182"/>
      <c r="L307" s="183"/>
    </row>
    <row r="308" spans="1:12" x14ac:dyDescent="0.2">
      <c r="A308" s="178">
        <v>246</v>
      </c>
      <c r="B308" s="185"/>
      <c r="C308" s="186"/>
      <c r="D308" s="187"/>
      <c r="E308" s="187"/>
      <c r="F308" s="187"/>
      <c r="G308" s="187"/>
      <c r="H308" s="187"/>
      <c r="K308" s="182"/>
      <c r="L308" s="183"/>
    </row>
    <row r="309" spans="1:12" x14ac:dyDescent="0.2">
      <c r="A309" s="178">
        <v>247</v>
      </c>
      <c r="B309" s="184"/>
      <c r="C309" s="180"/>
      <c r="D309" s="181"/>
      <c r="E309" s="181"/>
      <c r="F309" s="181"/>
      <c r="G309" s="181"/>
      <c r="H309" s="181"/>
      <c r="K309" s="182"/>
      <c r="L309" s="183"/>
    </row>
    <row r="310" spans="1:12" x14ac:dyDescent="0.2">
      <c r="A310" s="178">
        <v>248</v>
      </c>
      <c r="B310" s="185"/>
      <c r="C310" s="186"/>
      <c r="D310" s="187"/>
      <c r="E310" s="187"/>
      <c r="F310" s="187"/>
      <c r="G310" s="187"/>
      <c r="H310" s="187"/>
      <c r="K310" s="182"/>
      <c r="L310" s="183"/>
    </row>
    <row r="311" spans="1:12" x14ac:dyDescent="0.2">
      <c r="A311" s="178">
        <v>249</v>
      </c>
      <c r="B311" s="184"/>
      <c r="C311" s="180"/>
      <c r="D311" s="181"/>
      <c r="E311" s="181"/>
      <c r="F311" s="181"/>
      <c r="G311" s="181"/>
      <c r="H311" s="181"/>
      <c r="K311" s="182"/>
      <c r="L311" s="183"/>
    </row>
    <row r="312" spans="1:12" x14ac:dyDescent="0.2">
      <c r="A312" s="178">
        <v>250</v>
      </c>
      <c r="B312" s="185"/>
      <c r="C312" s="186"/>
      <c r="D312" s="187"/>
      <c r="E312" s="187"/>
      <c r="F312" s="187"/>
      <c r="G312" s="187"/>
      <c r="H312" s="187"/>
      <c r="K312" s="182"/>
      <c r="L312" s="183"/>
    </row>
    <row r="313" spans="1:12" x14ac:dyDescent="0.2">
      <c r="A313" s="178">
        <v>251</v>
      </c>
      <c r="B313" s="184"/>
      <c r="C313" s="180"/>
      <c r="D313" s="181"/>
      <c r="E313" s="181"/>
      <c r="F313" s="181"/>
      <c r="G313" s="181"/>
      <c r="H313" s="181"/>
      <c r="K313" s="182"/>
      <c r="L313" s="183"/>
    </row>
    <row r="314" spans="1:12" x14ac:dyDescent="0.2">
      <c r="A314" s="178">
        <v>252</v>
      </c>
      <c r="B314" s="185"/>
      <c r="C314" s="186"/>
      <c r="D314" s="187"/>
      <c r="E314" s="187"/>
      <c r="F314" s="187"/>
      <c r="G314" s="187"/>
      <c r="H314" s="187"/>
      <c r="K314" s="182"/>
      <c r="L314" s="183"/>
    </row>
    <row r="315" spans="1:12" x14ac:dyDescent="0.2">
      <c r="A315" s="178">
        <v>253</v>
      </c>
      <c r="B315" s="184"/>
      <c r="C315" s="180"/>
      <c r="D315" s="181"/>
      <c r="E315" s="181"/>
      <c r="F315" s="181"/>
      <c r="G315" s="181"/>
      <c r="H315" s="181"/>
      <c r="K315" s="182"/>
      <c r="L315" s="183"/>
    </row>
    <row r="316" spans="1:12" x14ac:dyDescent="0.2">
      <c r="A316" s="178">
        <v>254</v>
      </c>
      <c r="B316" s="185"/>
      <c r="C316" s="186"/>
      <c r="D316" s="187"/>
      <c r="E316" s="187"/>
      <c r="F316" s="187"/>
      <c r="G316" s="187"/>
      <c r="H316" s="187"/>
      <c r="K316" s="182"/>
      <c r="L316" s="183"/>
    </row>
    <row r="317" spans="1:12" x14ac:dyDescent="0.2">
      <c r="A317" s="178">
        <v>255</v>
      </c>
      <c r="B317" s="184"/>
      <c r="C317" s="180"/>
      <c r="D317" s="181"/>
      <c r="E317" s="181"/>
      <c r="F317" s="181"/>
      <c r="G317" s="181"/>
      <c r="H317" s="181"/>
      <c r="K317" s="182"/>
      <c r="L317" s="183"/>
    </row>
    <row r="318" spans="1:12" x14ac:dyDescent="0.2">
      <c r="A318" s="178">
        <v>256</v>
      </c>
      <c r="B318" s="185"/>
      <c r="C318" s="186"/>
      <c r="D318" s="187"/>
      <c r="E318" s="187"/>
      <c r="F318" s="187"/>
      <c r="G318" s="187"/>
      <c r="H318" s="187"/>
      <c r="K318" s="182"/>
      <c r="L318" s="183"/>
    </row>
    <row r="319" spans="1:12" x14ac:dyDescent="0.2">
      <c r="A319" s="178">
        <v>257</v>
      </c>
      <c r="B319" s="184"/>
      <c r="C319" s="180"/>
      <c r="D319" s="181"/>
      <c r="E319" s="181"/>
      <c r="F319" s="181"/>
      <c r="G319" s="181"/>
      <c r="H319" s="181"/>
      <c r="K319" s="182"/>
      <c r="L319" s="183"/>
    </row>
    <row r="320" spans="1:12" x14ac:dyDescent="0.2">
      <c r="A320" s="178">
        <v>258</v>
      </c>
      <c r="B320" s="185"/>
      <c r="C320" s="186"/>
      <c r="D320" s="187"/>
      <c r="E320" s="187"/>
      <c r="F320" s="187"/>
      <c r="G320" s="187"/>
      <c r="H320" s="187"/>
      <c r="K320" s="182"/>
      <c r="L320" s="183"/>
    </row>
    <row r="321" spans="1:12" x14ac:dyDescent="0.2">
      <c r="A321" s="178">
        <v>259</v>
      </c>
      <c r="B321" s="184"/>
      <c r="C321" s="180"/>
      <c r="D321" s="181"/>
      <c r="E321" s="181"/>
      <c r="F321" s="181"/>
      <c r="G321" s="181"/>
      <c r="H321" s="181"/>
      <c r="K321" s="182"/>
      <c r="L321" s="183"/>
    </row>
    <row r="322" spans="1:12" x14ac:dyDescent="0.2">
      <c r="A322" s="178">
        <v>260</v>
      </c>
      <c r="B322" s="185"/>
      <c r="C322" s="186"/>
      <c r="D322" s="187"/>
      <c r="E322" s="187"/>
      <c r="F322" s="187"/>
      <c r="G322" s="187"/>
      <c r="H322" s="187"/>
      <c r="K322" s="182"/>
      <c r="L322" s="183"/>
    </row>
    <row r="323" spans="1:12" x14ac:dyDescent="0.2">
      <c r="A323" s="178">
        <v>261</v>
      </c>
      <c r="B323" s="184"/>
      <c r="C323" s="180"/>
      <c r="D323" s="181"/>
      <c r="E323" s="181"/>
      <c r="F323" s="181"/>
      <c r="G323" s="181"/>
      <c r="H323" s="181"/>
      <c r="K323" s="182"/>
      <c r="L323" s="183"/>
    </row>
    <row r="324" spans="1:12" x14ac:dyDescent="0.2">
      <c r="A324" s="178">
        <v>262</v>
      </c>
      <c r="B324" s="185"/>
      <c r="C324" s="186"/>
      <c r="D324" s="187"/>
      <c r="E324" s="187"/>
      <c r="F324" s="187"/>
      <c r="G324" s="187"/>
      <c r="H324" s="187"/>
      <c r="K324" s="182"/>
      <c r="L324" s="183"/>
    </row>
    <row r="325" spans="1:12" x14ac:dyDescent="0.2">
      <c r="A325" s="178">
        <v>263</v>
      </c>
      <c r="B325" s="184"/>
      <c r="C325" s="180"/>
      <c r="D325" s="181"/>
      <c r="E325" s="181"/>
      <c r="F325" s="181"/>
      <c r="G325" s="181"/>
      <c r="H325" s="181"/>
      <c r="K325" s="182"/>
      <c r="L325" s="183"/>
    </row>
    <row r="326" spans="1:12" x14ac:dyDescent="0.2">
      <c r="A326" s="178">
        <v>264</v>
      </c>
      <c r="B326" s="185"/>
      <c r="C326" s="186"/>
      <c r="D326" s="187"/>
      <c r="E326" s="187"/>
      <c r="F326" s="187"/>
      <c r="G326" s="187"/>
      <c r="H326" s="187"/>
      <c r="K326" s="182"/>
      <c r="L326" s="183"/>
    </row>
    <row r="327" spans="1:12" x14ac:dyDescent="0.2">
      <c r="A327" s="178">
        <v>265</v>
      </c>
      <c r="B327" s="184"/>
      <c r="C327" s="180"/>
      <c r="D327" s="181"/>
      <c r="E327" s="181"/>
      <c r="F327" s="181"/>
      <c r="G327" s="181"/>
      <c r="H327" s="181"/>
      <c r="K327" s="182"/>
      <c r="L327" s="183"/>
    </row>
    <row r="328" spans="1:12" x14ac:dyDescent="0.2">
      <c r="A328" s="178">
        <v>266</v>
      </c>
      <c r="B328" s="185"/>
      <c r="C328" s="186"/>
      <c r="D328" s="187"/>
      <c r="E328" s="187"/>
      <c r="F328" s="187"/>
      <c r="G328" s="187"/>
      <c r="H328" s="187"/>
      <c r="K328" s="182"/>
      <c r="L328" s="183"/>
    </row>
    <row r="329" spans="1:12" x14ac:dyDescent="0.2">
      <c r="A329" s="178">
        <v>267</v>
      </c>
      <c r="B329" s="184"/>
      <c r="C329" s="180"/>
      <c r="D329" s="181"/>
      <c r="E329" s="181"/>
      <c r="F329" s="181"/>
      <c r="G329" s="181"/>
      <c r="H329" s="181"/>
      <c r="K329" s="182"/>
      <c r="L329" s="183"/>
    </row>
    <row r="330" spans="1:12" x14ac:dyDescent="0.2">
      <c r="A330" s="178">
        <v>268</v>
      </c>
      <c r="B330" s="185"/>
      <c r="C330" s="186"/>
      <c r="D330" s="187"/>
      <c r="E330" s="187"/>
      <c r="F330" s="187"/>
      <c r="G330" s="187"/>
      <c r="H330" s="187"/>
      <c r="K330" s="182"/>
      <c r="L330" s="183"/>
    </row>
    <row r="331" spans="1:12" x14ac:dyDescent="0.2">
      <c r="A331" s="178">
        <v>269</v>
      </c>
      <c r="B331" s="184"/>
      <c r="C331" s="180"/>
      <c r="D331" s="181"/>
      <c r="E331" s="181"/>
      <c r="F331" s="181"/>
      <c r="G331" s="181"/>
      <c r="H331" s="181"/>
      <c r="K331" s="182"/>
      <c r="L331" s="183"/>
    </row>
    <row r="332" spans="1:12" x14ac:dyDescent="0.2">
      <c r="A332" s="178">
        <v>270</v>
      </c>
      <c r="B332" s="185"/>
      <c r="C332" s="186"/>
      <c r="D332" s="187"/>
      <c r="E332" s="187"/>
      <c r="F332" s="187"/>
      <c r="G332" s="187"/>
      <c r="H332" s="187"/>
      <c r="K332" s="182"/>
      <c r="L332" s="183"/>
    </row>
    <row r="333" spans="1:12" x14ac:dyDescent="0.2">
      <c r="A333" s="178">
        <v>271</v>
      </c>
      <c r="B333" s="184"/>
      <c r="C333" s="180"/>
      <c r="D333" s="181"/>
      <c r="E333" s="181"/>
      <c r="F333" s="181"/>
      <c r="G333" s="181"/>
      <c r="H333" s="181"/>
      <c r="K333" s="182"/>
      <c r="L333" s="183"/>
    </row>
    <row r="334" spans="1:12" x14ac:dyDescent="0.2">
      <c r="A334" s="178">
        <v>272</v>
      </c>
      <c r="B334" s="185"/>
      <c r="C334" s="186"/>
      <c r="D334" s="187"/>
      <c r="E334" s="187"/>
      <c r="F334" s="187"/>
      <c r="G334" s="187"/>
      <c r="H334" s="187"/>
      <c r="K334" s="182"/>
      <c r="L334" s="183"/>
    </row>
    <row r="335" spans="1:12" x14ac:dyDescent="0.2">
      <c r="A335" s="178">
        <v>273</v>
      </c>
      <c r="B335" s="184"/>
      <c r="C335" s="180"/>
      <c r="D335" s="181"/>
      <c r="E335" s="181"/>
      <c r="F335" s="181"/>
      <c r="G335" s="181"/>
      <c r="H335" s="181"/>
      <c r="K335" s="182"/>
      <c r="L335" s="183"/>
    </row>
    <row r="336" spans="1:12" x14ac:dyDescent="0.2">
      <c r="A336" s="178">
        <v>274</v>
      </c>
      <c r="B336" s="185"/>
      <c r="C336" s="186"/>
      <c r="D336" s="187"/>
      <c r="E336" s="187"/>
      <c r="F336" s="187"/>
      <c r="G336" s="187"/>
      <c r="H336" s="187"/>
      <c r="K336" s="182"/>
      <c r="L336" s="183"/>
    </row>
    <row r="337" spans="1:12" x14ac:dyDescent="0.2">
      <c r="A337" s="178">
        <v>275</v>
      </c>
      <c r="B337" s="184"/>
      <c r="C337" s="180"/>
      <c r="D337" s="181"/>
      <c r="E337" s="181"/>
      <c r="F337" s="181"/>
      <c r="G337" s="181"/>
      <c r="H337" s="181"/>
      <c r="K337" s="182"/>
      <c r="L337" s="183"/>
    </row>
    <row r="338" spans="1:12" x14ac:dyDescent="0.2">
      <c r="A338" s="178">
        <v>276</v>
      </c>
      <c r="B338" s="185"/>
      <c r="C338" s="186"/>
      <c r="D338" s="187"/>
      <c r="E338" s="187"/>
      <c r="F338" s="187"/>
      <c r="G338" s="187"/>
      <c r="H338" s="187"/>
      <c r="K338" s="182"/>
      <c r="L338" s="183"/>
    </row>
    <row r="339" spans="1:12" x14ac:dyDescent="0.2">
      <c r="A339" s="178">
        <v>277</v>
      </c>
      <c r="B339" s="184"/>
      <c r="C339" s="180"/>
      <c r="D339" s="181"/>
      <c r="E339" s="181"/>
      <c r="F339" s="181"/>
      <c r="G339" s="181"/>
      <c r="H339" s="181"/>
      <c r="K339" s="182"/>
      <c r="L339" s="183"/>
    </row>
    <row r="340" spans="1:12" x14ac:dyDescent="0.2">
      <c r="A340" s="178">
        <v>278</v>
      </c>
      <c r="B340" s="185"/>
      <c r="C340" s="186"/>
      <c r="D340" s="187"/>
      <c r="E340" s="187"/>
      <c r="F340" s="187"/>
      <c r="G340" s="187"/>
      <c r="H340" s="187"/>
      <c r="K340" s="182"/>
      <c r="L340" s="183"/>
    </row>
    <row r="341" spans="1:12" x14ac:dyDescent="0.2">
      <c r="A341" s="178">
        <v>279</v>
      </c>
      <c r="B341" s="184"/>
      <c r="C341" s="180"/>
      <c r="D341" s="181"/>
      <c r="E341" s="181"/>
      <c r="F341" s="181"/>
      <c r="G341" s="181"/>
      <c r="H341" s="181"/>
      <c r="K341" s="182"/>
      <c r="L341" s="183"/>
    </row>
    <row r="342" spans="1:12" x14ac:dyDescent="0.2">
      <c r="A342" s="178">
        <v>280</v>
      </c>
      <c r="B342" s="185"/>
      <c r="C342" s="186"/>
      <c r="D342" s="187"/>
      <c r="E342" s="187"/>
      <c r="F342" s="187"/>
      <c r="G342" s="187"/>
      <c r="H342" s="187"/>
      <c r="K342" s="182"/>
      <c r="L342" s="183"/>
    </row>
    <row r="343" spans="1:12" x14ac:dyDescent="0.2">
      <c r="A343" s="178">
        <v>281</v>
      </c>
      <c r="B343" s="184"/>
      <c r="C343" s="180"/>
      <c r="D343" s="181"/>
      <c r="E343" s="181"/>
      <c r="F343" s="181"/>
      <c r="G343" s="181"/>
      <c r="H343" s="181"/>
      <c r="K343" s="182"/>
      <c r="L343" s="183"/>
    </row>
    <row r="344" spans="1:12" x14ac:dyDescent="0.2">
      <c r="A344" s="178">
        <v>282</v>
      </c>
      <c r="B344" s="185"/>
      <c r="C344" s="186"/>
      <c r="D344" s="187"/>
      <c r="E344" s="187"/>
      <c r="F344" s="187"/>
      <c r="G344" s="187"/>
      <c r="H344" s="187"/>
      <c r="K344" s="182"/>
      <c r="L344" s="183"/>
    </row>
    <row r="345" spans="1:12" x14ac:dyDescent="0.2">
      <c r="A345" s="178">
        <v>283</v>
      </c>
      <c r="B345" s="184"/>
      <c r="C345" s="180"/>
      <c r="D345" s="181"/>
      <c r="E345" s="181"/>
      <c r="F345" s="181"/>
      <c r="G345" s="181"/>
      <c r="H345" s="181"/>
      <c r="K345" s="182"/>
      <c r="L345" s="183"/>
    </row>
    <row r="346" spans="1:12" x14ac:dyDescent="0.2">
      <c r="A346" s="178">
        <v>284</v>
      </c>
      <c r="B346" s="185"/>
      <c r="C346" s="186"/>
      <c r="D346" s="187"/>
      <c r="E346" s="187"/>
      <c r="F346" s="187"/>
      <c r="G346" s="187"/>
      <c r="H346" s="187"/>
      <c r="K346" s="182"/>
      <c r="L346" s="183"/>
    </row>
    <row r="347" spans="1:12" x14ac:dyDescent="0.2">
      <c r="A347" s="178">
        <v>285</v>
      </c>
      <c r="B347" s="184"/>
      <c r="C347" s="180"/>
      <c r="D347" s="181"/>
      <c r="E347" s="181"/>
      <c r="F347" s="181"/>
      <c r="G347" s="181"/>
      <c r="H347" s="181"/>
      <c r="K347" s="182"/>
      <c r="L347" s="183"/>
    </row>
    <row r="348" spans="1:12" x14ac:dyDescent="0.2">
      <c r="A348" s="178">
        <v>286</v>
      </c>
      <c r="B348" s="185"/>
      <c r="C348" s="186"/>
      <c r="D348" s="187"/>
      <c r="E348" s="187"/>
      <c r="F348" s="187"/>
      <c r="G348" s="187"/>
      <c r="H348" s="187"/>
      <c r="K348" s="182"/>
      <c r="L348" s="183"/>
    </row>
    <row r="349" spans="1:12" x14ac:dyDescent="0.2">
      <c r="A349" s="178">
        <v>287</v>
      </c>
      <c r="B349" s="184"/>
      <c r="C349" s="180"/>
      <c r="D349" s="181"/>
      <c r="E349" s="181"/>
      <c r="F349" s="181"/>
      <c r="G349" s="181"/>
      <c r="H349" s="181"/>
      <c r="K349" s="182"/>
      <c r="L349" s="183"/>
    </row>
    <row r="350" spans="1:12" x14ac:dyDescent="0.2">
      <c r="A350" s="178">
        <v>288</v>
      </c>
      <c r="B350" s="185"/>
      <c r="C350" s="186"/>
      <c r="D350" s="187"/>
      <c r="E350" s="187"/>
      <c r="F350" s="187"/>
      <c r="G350" s="187"/>
      <c r="H350" s="187"/>
      <c r="K350" s="182"/>
      <c r="L350" s="183"/>
    </row>
    <row r="351" spans="1:12" x14ac:dyDescent="0.2">
      <c r="A351" s="178">
        <v>289</v>
      </c>
      <c r="B351" s="184"/>
      <c r="C351" s="180"/>
      <c r="D351" s="181"/>
      <c r="E351" s="181"/>
      <c r="F351" s="181"/>
      <c r="G351" s="181"/>
      <c r="H351" s="181"/>
      <c r="K351" s="182"/>
      <c r="L351" s="183"/>
    </row>
    <row r="352" spans="1:12" x14ac:dyDescent="0.2">
      <c r="A352" s="178">
        <v>290</v>
      </c>
      <c r="B352" s="185"/>
      <c r="C352" s="186"/>
      <c r="D352" s="187"/>
      <c r="E352" s="187"/>
      <c r="F352" s="187"/>
      <c r="G352" s="187"/>
      <c r="H352" s="187"/>
      <c r="K352" s="182"/>
      <c r="L352" s="183"/>
    </row>
    <row r="353" spans="1:12" x14ac:dyDescent="0.2">
      <c r="A353" s="178">
        <v>291</v>
      </c>
      <c r="B353" s="184"/>
      <c r="C353" s="180"/>
      <c r="D353" s="181"/>
      <c r="E353" s="181"/>
      <c r="F353" s="181"/>
      <c r="G353" s="181"/>
      <c r="H353" s="181"/>
      <c r="K353" s="182"/>
      <c r="L353" s="183"/>
    </row>
    <row r="354" spans="1:12" x14ac:dyDescent="0.2">
      <c r="A354" s="178">
        <v>292</v>
      </c>
      <c r="B354" s="185"/>
      <c r="C354" s="186"/>
      <c r="D354" s="187"/>
      <c r="E354" s="187"/>
      <c r="F354" s="187"/>
      <c r="G354" s="187"/>
      <c r="H354" s="187"/>
      <c r="K354" s="182"/>
      <c r="L354" s="183"/>
    </row>
    <row r="355" spans="1:12" x14ac:dyDescent="0.2">
      <c r="A355" s="178">
        <v>293</v>
      </c>
      <c r="B355" s="184"/>
      <c r="C355" s="180"/>
      <c r="D355" s="181"/>
      <c r="E355" s="181"/>
      <c r="F355" s="181"/>
      <c r="G355" s="181"/>
      <c r="H355" s="181"/>
      <c r="K355" s="182"/>
      <c r="L355" s="183"/>
    </row>
    <row r="356" spans="1:12" x14ac:dyDescent="0.2">
      <c r="A356" s="178">
        <v>294</v>
      </c>
      <c r="B356" s="185"/>
      <c r="C356" s="186"/>
      <c r="D356" s="187"/>
      <c r="E356" s="187"/>
      <c r="F356" s="187"/>
      <c r="G356" s="187"/>
      <c r="H356" s="187"/>
      <c r="K356" s="182"/>
      <c r="L356" s="183"/>
    </row>
    <row r="357" spans="1:12" x14ac:dyDescent="0.2">
      <c r="A357" s="178">
        <v>295</v>
      </c>
      <c r="B357" s="184"/>
      <c r="C357" s="180"/>
      <c r="D357" s="181"/>
      <c r="E357" s="181"/>
      <c r="F357" s="181"/>
      <c r="G357" s="181"/>
      <c r="H357" s="181"/>
      <c r="K357" s="182"/>
      <c r="L357" s="183"/>
    </row>
    <row r="358" spans="1:12" x14ac:dyDescent="0.2">
      <c r="A358" s="178">
        <v>296</v>
      </c>
      <c r="B358" s="185"/>
      <c r="C358" s="186"/>
      <c r="D358" s="187"/>
      <c r="E358" s="187"/>
      <c r="F358" s="187"/>
      <c r="G358" s="187"/>
      <c r="H358" s="187"/>
      <c r="K358" s="182"/>
      <c r="L358" s="183"/>
    </row>
    <row r="359" spans="1:12" x14ac:dyDescent="0.2">
      <c r="A359" s="178">
        <v>297</v>
      </c>
      <c r="B359" s="184"/>
      <c r="C359" s="180"/>
      <c r="D359" s="181"/>
      <c r="E359" s="181"/>
      <c r="F359" s="181"/>
      <c r="G359" s="181"/>
      <c r="H359" s="181"/>
      <c r="K359" s="182"/>
      <c r="L359" s="183"/>
    </row>
    <row r="360" spans="1:12" x14ac:dyDescent="0.2">
      <c r="A360" s="178">
        <v>298</v>
      </c>
      <c r="B360" s="185"/>
      <c r="C360" s="186"/>
      <c r="D360" s="187"/>
      <c r="E360" s="187"/>
      <c r="F360" s="187"/>
      <c r="G360" s="187"/>
      <c r="H360" s="187"/>
      <c r="K360" s="182"/>
      <c r="L360" s="183"/>
    </row>
    <row r="361" spans="1:12" x14ac:dyDescent="0.2">
      <c r="A361" s="178">
        <v>299</v>
      </c>
      <c r="B361" s="184"/>
      <c r="C361" s="180"/>
      <c r="D361" s="181"/>
      <c r="E361" s="181"/>
      <c r="F361" s="181"/>
      <c r="G361" s="181"/>
      <c r="H361" s="181"/>
      <c r="K361" s="182"/>
      <c r="L361" s="183"/>
    </row>
    <row r="362" spans="1:12" x14ac:dyDescent="0.2">
      <c r="A362" s="178">
        <v>300</v>
      </c>
      <c r="B362" s="185"/>
      <c r="C362" s="186"/>
      <c r="D362" s="187"/>
      <c r="E362" s="187"/>
      <c r="F362" s="187"/>
      <c r="G362" s="187"/>
      <c r="H362" s="187"/>
      <c r="K362" s="182"/>
      <c r="L362" s="183"/>
    </row>
    <row r="363" spans="1:12" x14ac:dyDescent="0.2">
      <c r="A363" s="178">
        <v>301</v>
      </c>
      <c r="B363" s="184"/>
      <c r="C363" s="180"/>
      <c r="D363" s="181"/>
      <c r="E363" s="181"/>
      <c r="F363" s="181"/>
      <c r="G363" s="181"/>
      <c r="H363" s="181"/>
      <c r="K363" s="182"/>
      <c r="L363" s="183"/>
    </row>
    <row r="364" spans="1:12" x14ac:dyDescent="0.2">
      <c r="A364" s="178">
        <v>302</v>
      </c>
      <c r="B364" s="185"/>
      <c r="C364" s="186"/>
      <c r="D364" s="187"/>
      <c r="E364" s="187"/>
      <c r="F364" s="187"/>
      <c r="G364" s="187"/>
      <c r="H364" s="187"/>
      <c r="K364" s="182"/>
      <c r="L364" s="183"/>
    </row>
    <row r="365" spans="1:12" x14ac:dyDescent="0.2">
      <c r="A365" s="178">
        <v>303</v>
      </c>
      <c r="B365" s="184"/>
      <c r="C365" s="180"/>
      <c r="D365" s="181"/>
      <c r="E365" s="181"/>
      <c r="F365" s="181"/>
      <c r="G365" s="181"/>
      <c r="H365" s="181"/>
      <c r="K365" s="182"/>
      <c r="L365" s="183"/>
    </row>
    <row r="366" spans="1:12" x14ac:dyDescent="0.2">
      <c r="A366" s="178">
        <v>304</v>
      </c>
      <c r="B366" s="185"/>
      <c r="C366" s="186"/>
      <c r="D366" s="187"/>
      <c r="E366" s="187"/>
      <c r="F366" s="187"/>
      <c r="G366" s="187"/>
      <c r="H366" s="187"/>
      <c r="K366" s="182"/>
      <c r="L366" s="183"/>
    </row>
    <row r="367" spans="1:12" x14ac:dyDescent="0.2">
      <c r="A367" s="178">
        <v>305</v>
      </c>
      <c r="B367" s="184"/>
      <c r="C367" s="180"/>
      <c r="D367" s="181"/>
      <c r="E367" s="181"/>
      <c r="F367" s="181"/>
      <c r="G367" s="181"/>
      <c r="H367" s="181"/>
      <c r="K367" s="182"/>
      <c r="L367" s="183"/>
    </row>
    <row r="368" spans="1:12" x14ac:dyDescent="0.2">
      <c r="A368" s="178">
        <v>306</v>
      </c>
      <c r="B368" s="185"/>
      <c r="C368" s="186"/>
      <c r="D368" s="187"/>
      <c r="E368" s="187"/>
      <c r="F368" s="187"/>
      <c r="G368" s="187"/>
      <c r="H368" s="187"/>
      <c r="K368" s="182"/>
      <c r="L368" s="183"/>
    </row>
    <row r="369" spans="1:12" x14ac:dyDescent="0.2">
      <c r="A369" s="178">
        <v>307</v>
      </c>
      <c r="B369" s="184"/>
      <c r="C369" s="180"/>
      <c r="D369" s="181"/>
      <c r="E369" s="181"/>
      <c r="F369" s="181"/>
      <c r="G369" s="181"/>
      <c r="H369" s="181"/>
      <c r="K369" s="182"/>
      <c r="L369" s="183"/>
    </row>
    <row r="370" spans="1:12" x14ac:dyDescent="0.2">
      <c r="A370" s="178">
        <v>308</v>
      </c>
      <c r="B370" s="185"/>
      <c r="C370" s="186"/>
      <c r="D370" s="187"/>
      <c r="E370" s="187"/>
      <c r="F370" s="187"/>
      <c r="G370" s="187"/>
      <c r="H370" s="187"/>
      <c r="K370" s="182"/>
      <c r="L370" s="183"/>
    </row>
    <row r="371" spans="1:12" x14ac:dyDescent="0.2">
      <c r="A371" s="178">
        <v>309</v>
      </c>
      <c r="B371" s="184"/>
      <c r="C371" s="180"/>
      <c r="D371" s="181"/>
      <c r="E371" s="181"/>
      <c r="F371" s="181"/>
      <c r="G371" s="181"/>
      <c r="H371" s="181"/>
      <c r="K371" s="182"/>
      <c r="L371" s="183"/>
    </row>
    <row r="372" spans="1:12" x14ac:dyDescent="0.2">
      <c r="A372" s="178">
        <v>310</v>
      </c>
      <c r="B372" s="185"/>
      <c r="C372" s="186"/>
      <c r="D372" s="187"/>
      <c r="E372" s="187"/>
      <c r="F372" s="187"/>
      <c r="G372" s="187"/>
      <c r="H372" s="187"/>
      <c r="K372" s="182"/>
      <c r="L372" s="183"/>
    </row>
    <row r="373" spans="1:12" x14ac:dyDescent="0.2">
      <c r="A373" s="178">
        <v>311</v>
      </c>
      <c r="B373" s="184"/>
      <c r="C373" s="180"/>
      <c r="D373" s="181"/>
      <c r="E373" s="181"/>
      <c r="F373" s="181"/>
      <c r="G373" s="181"/>
      <c r="H373" s="181"/>
      <c r="K373" s="182"/>
      <c r="L373" s="183"/>
    </row>
    <row r="374" spans="1:12" x14ac:dyDescent="0.2">
      <c r="A374" s="178">
        <v>312</v>
      </c>
      <c r="B374" s="185"/>
      <c r="C374" s="186"/>
      <c r="D374" s="187"/>
      <c r="E374" s="187"/>
      <c r="F374" s="187"/>
      <c r="G374" s="187"/>
      <c r="H374" s="187"/>
      <c r="K374" s="182"/>
      <c r="L374" s="183"/>
    </row>
    <row r="375" spans="1:12" x14ac:dyDescent="0.2">
      <c r="A375" s="178">
        <v>313</v>
      </c>
      <c r="B375" s="184"/>
      <c r="C375" s="180"/>
      <c r="D375" s="181"/>
      <c r="E375" s="181"/>
      <c r="F375" s="181"/>
      <c r="G375" s="181"/>
      <c r="H375" s="181"/>
      <c r="K375" s="182"/>
      <c r="L375" s="183"/>
    </row>
    <row r="376" spans="1:12" x14ac:dyDescent="0.2">
      <c r="A376" s="178">
        <v>314</v>
      </c>
      <c r="B376" s="185"/>
      <c r="C376" s="186"/>
      <c r="D376" s="187"/>
      <c r="E376" s="187"/>
      <c r="F376" s="187"/>
      <c r="G376" s="187"/>
      <c r="H376" s="187"/>
      <c r="K376" s="182"/>
      <c r="L376" s="183"/>
    </row>
    <row r="377" spans="1:12" x14ac:dyDescent="0.2">
      <c r="A377" s="178">
        <v>315</v>
      </c>
      <c r="B377" s="184"/>
      <c r="C377" s="180"/>
      <c r="D377" s="181"/>
      <c r="E377" s="181"/>
      <c r="F377" s="181"/>
      <c r="G377" s="181"/>
      <c r="H377" s="181"/>
      <c r="K377" s="182"/>
      <c r="L377" s="183"/>
    </row>
    <row r="378" spans="1:12" x14ac:dyDescent="0.2">
      <c r="A378" s="178">
        <v>316</v>
      </c>
      <c r="B378" s="185"/>
      <c r="C378" s="186"/>
      <c r="D378" s="187"/>
      <c r="E378" s="187"/>
      <c r="F378" s="187"/>
      <c r="G378" s="187"/>
      <c r="H378" s="187"/>
      <c r="K378" s="182"/>
      <c r="L378" s="183"/>
    </row>
    <row r="379" spans="1:12" x14ac:dyDescent="0.2">
      <c r="A379" s="178">
        <v>317</v>
      </c>
      <c r="B379" s="184"/>
      <c r="C379" s="180"/>
      <c r="D379" s="181"/>
      <c r="E379" s="181"/>
      <c r="F379" s="181"/>
      <c r="G379" s="181"/>
      <c r="H379" s="181"/>
      <c r="K379" s="182"/>
      <c r="L379" s="183"/>
    </row>
    <row r="380" spans="1:12" x14ac:dyDescent="0.2">
      <c r="A380" s="178">
        <v>318</v>
      </c>
      <c r="B380" s="185"/>
      <c r="C380" s="186"/>
      <c r="D380" s="187"/>
      <c r="E380" s="187"/>
      <c r="F380" s="187"/>
      <c r="G380" s="187"/>
      <c r="H380" s="187"/>
      <c r="K380" s="182"/>
      <c r="L380" s="183"/>
    </row>
    <row r="381" spans="1:12" x14ac:dyDescent="0.2">
      <c r="A381" s="178">
        <v>319</v>
      </c>
      <c r="B381" s="184"/>
      <c r="C381" s="180"/>
      <c r="D381" s="181"/>
      <c r="E381" s="181"/>
      <c r="F381" s="181"/>
      <c r="G381" s="181"/>
      <c r="H381" s="181"/>
      <c r="K381" s="182"/>
      <c r="L381" s="183"/>
    </row>
    <row r="382" spans="1:12" x14ac:dyDescent="0.2">
      <c r="A382" s="178">
        <v>320</v>
      </c>
      <c r="B382" s="185"/>
      <c r="C382" s="186"/>
      <c r="D382" s="187"/>
      <c r="E382" s="187"/>
      <c r="F382" s="187"/>
      <c r="G382" s="187"/>
      <c r="H382" s="187"/>
      <c r="K382" s="182"/>
      <c r="L382" s="183"/>
    </row>
    <row r="383" spans="1:12" x14ac:dyDescent="0.2">
      <c r="A383" s="178">
        <v>321</v>
      </c>
      <c r="B383" s="184"/>
      <c r="C383" s="180"/>
      <c r="D383" s="181"/>
      <c r="E383" s="181"/>
      <c r="F383" s="181"/>
      <c r="G383" s="181"/>
      <c r="H383" s="181"/>
      <c r="K383" s="182"/>
      <c r="L383" s="183"/>
    </row>
    <row r="384" spans="1:12" x14ac:dyDescent="0.2">
      <c r="A384" s="178">
        <v>322</v>
      </c>
      <c r="B384" s="185"/>
      <c r="C384" s="186"/>
      <c r="D384" s="187"/>
      <c r="E384" s="187"/>
      <c r="F384" s="187"/>
      <c r="G384" s="187"/>
      <c r="H384" s="187"/>
      <c r="K384" s="182"/>
      <c r="L384" s="183"/>
    </row>
    <row r="385" spans="1:12" x14ac:dyDescent="0.2">
      <c r="A385" s="178">
        <v>323</v>
      </c>
      <c r="B385" s="184"/>
      <c r="C385" s="180"/>
      <c r="D385" s="181"/>
      <c r="E385" s="181"/>
      <c r="F385" s="181"/>
      <c r="G385" s="181"/>
      <c r="H385" s="181"/>
      <c r="K385" s="182"/>
      <c r="L385" s="183"/>
    </row>
    <row r="386" spans="1:12" x14ac:dyDescent="0.2">
      <c r="A386" s="178">
        <v>324</v>
      </c>
      <c r="B386" s="185"/>
      <c r="C386" s="186"/>
      <c r="D386" s="187"/>
      <c r="E386" s="187"/>
      <c r="F386" s="187"/>
      <c r="G386" s="187"/>
      <c r="H386" s="187"/>
      <c r="K386" s="182"/>
      <c r="L386" s="183"/>
    </row>
    <row r="387" spans="1:12" x14ac:dyDescent="0.2">
      <c r="A387" s="178">
        <v>325</v>
      </c>
      <c r="B387" s="184"/>
      <c r="C387" s="180"/>
      <c r="D387" s="181"/>
      <c r="E387" s="181"/>
      <c r="F387" s="181"/>
      <c r="G387" s="181"/>
      <c r="H387" s="181"/>
      <c r="K387" s="182"/>
      <c r="L387" s="183"/>
    </row>
    <row r="388" spans="1:12" x14ac:dyDescent="0.2">
      <c r="A388" s="178">
        <v>326</v>
      </c>
      <c r="B388" s="185"/>
      <c r="C388" s="186"/>
      <c r="D388" s="187"/>
      <c r="E388" s="187"/>
      <c r="F388" s="187"/>
      <c r="G388" s="187"/>
      <c r="H388" s="187"/>
      <c r="K388" s="182"/>
      <c r="L388" s="183"/>
    </row>
    <row r="389" spans="1:12" x14ac:dyDescent="0.2">
      <c r="A389" s="178">
        <v>327</v>
      </c>
      <c r="B389" s="184"/>
      <c r="C389" s="180"/>
      <c r="D389" s="181"/>
      <c r="E389" s="181"/>
      <c r="F389" s="181"/>
      <c r="G389" s="181"/>
      <c r="H389" s="181"/>
      <c r="K389" s="182"/>
      <c r="L389" s="183"/>
    </row>
    <row r="390" spans="1:12" x14ac:dyDescent="0.2">
      <c r="A390" s="178">
        <v>328</v>
      </c>
      <c r="B390" s="185"/>
      <c r="C390" s="186"/>
      <c r="D390" s="187"/>
      <c r="E390" s="187"/>
      <c r="F390" s="187"/>
      <c r="G390" s="187"/>
      <c r="H390" s="187"/>
      <c r="K390" s="182"/>
      <c r="L390" s="183"/>
    </row>
    <row r="391" spans="1:12" x14ac:dyDescent="0.2">
      <c r="A391" s="178">
        <v>329</v>
      </c>
      <c r="B391" s="184"/>
      <c r="C391" s="180"/>
      <c r="D391" s="181"/>
      <c r="E391" s="181"/>
      <c r="F391" s="181"/>
      <c r="G391" s="181"/>
      <c r="H391" s="181"/>
      <c r="K391" s="182"/>
      <c r="L391" s="183"/>
    </row>
    <row r="392" spans="1:12" x14ac:dyDescent="0.2">
      <c r="A392" s="178">
        <v>330</v>
      </c>
      <c r="B392" s="185"/>
      <c r="C392" s="186"/>
      <c r="D392" s="187"/>
      <c r="E392" s="187"/>
      <c r="F392" s="187"/>
      <c r="G392" s="187"/>
      <c r="H392" s="187"/>
      <c r="K392" s="182"/>
      <c r="L392" s="183"/>
    </row>
    <row r="393" spans="1:12" x14ac:dyDescent="0.2">
      <c r="A393" s="178">
        <v>331</v>
      </c>
      <c r="B393" s="184"/>
      <c r="C393" s="180"/>
      <c r="D393" s="181"/>
      <c r="E393" s="181"/>
      <c r="F393" s="181"/>
      <c r="G393" s="181"/>
      <c r="H393" s="181"/>
      <c r="K393" s="182"/>
      <c r="L393" s="183"/>
    </row>
    <row r="394" spans="1:12" x14ac:dyDescent="0.2">
      <c r="A394" s="178">
        <v>332</v>
      </c>
      <c r="B394" s="185"/>
      <c r="C394" s="186"/>
      <c r="D394" s="187"/>
      <c r="E394" s="187"/>
      <c r="F394" s="187"/>
      <c r="G394" s="187"/>
      <c r="H394" s="187"/>
      <c r="K394" s="182"/>
      <c r="L394" s="183"/>
    </row>
    <row r="395" spans="1:12" x14ac:dyDescent="0.2">
      <c r="A395" s="178">
        <v>333</v>
      </c>
      <c r="B395" s="184"/>
      <c r="C395" s="180"/>
      <c r="D395" s="181"/>
      <c r="E395" s="181"/>
      <c r="F395" s="181"/>
      <c r="G395" s="181"/>
      <c r="H395" s="181"/>
      <c r="K395" s="182"/>
      <c r="L395" s="183"/>
    </row>
    <row r="396" spans="1:12" x14ac:dyDescent="0.2">
      <c r="A396" s="178">
        <v>334</v>
      </c>
      <c r="B396" s="185"/>
      <c r="C396" s="186"/>
      <c r="D396" s="187"/>
      <c r="E396" s="187"/>
      <c r="F396" s="187"/>
      <c r="G396" s="187"/>
      <c r="H396" s="187"/>
      <c r="K396" s="182"/>
      <c r="L396" s="183"/>
    </row>
    <row r="397" spans="1:12" x14ac:dyDescent="0.2">
      <c r="A397" s="178">
        <v>335</v>
      </c>
      <c r="B397" s="184"/>
      <c r="C397" s="180"/>
      <c r="D397" s="181"/>
      <c r="E397" s="181"/>
      <c r="F397" s="181"/>
      <c r="G397" s="181"/>
      <c r="H397" s="181"/>
      <c r="K397" s="182"/>
      <c r="L397" s="183"/>
    </row>
    <row r="398" spans="1:12" x14ac:dyDescent="0.2">
      <c r="A398" s="178">
        <v>336</v>
      </c>
      <c r="B398" s="185"/>
      <c r="C398" s="186"/>
      <c r="D398" s="187"/>
      <c r="E398" s="187"/>
      <c r="F398" s="187"/>
      <c r="G398" s="187"/>
      <c r="H398" s="187"/>
      <c r="K398" s="182"/>
      <c r="L398" s="183"/>
    </row>
    <row r="399" spans="1:12" x14ac:dyDescent="0.2">
      <c r="A399" s="178">
        <v>337</v>
      </c>
      <c r="B399" s="184"/>
      <c r="C399" s="180"/>
      <c r="D399" s="181"/>
      <c r="E399" s="181"/>
      <c r="F399" s="181"/>
      <c r="G399" s="181"/>
      <c r="H399" s="181"/>
      <c r="K399" s="182"/>
      <c r="L399" s="183"/>
    </row>
    <row r="400" spans="1:12" x14ac:dyDescent="0.2">
      <c r="A400" s="178">
        <v>338</v>
      </c>
      <c r="B400" s="185"/>
      <c r="C400" s="186"/>
      <c r="D400" s="187"/>
      <c r="E400" s="187"/>
      <c r="F400" s="187"/>
      <c r="G400" s="187"/>
      <c r="H400" s="187"/>
      <c r="K400" s="182"/>
      <c r="L400" s="183"/>
    </row>
    <row r="401" spans="1:12" x14ac:dyDescent="0.2">
      <c r="A401" s="178">
        <v>339</v>
      </c>
      <c r="B401" s="184"/>
      <c r="C401" s="180"/>
      <c r="D401" s="181"/>
      <c r="E401" s="181"/>
      <c r="F401" s="181"/>
      <c r="G401" s="181"/>
      <c r="H401" s="181"/>
      <c r="K401" s="182"/>
      <c r="L401" s="183"/>
    </row>
    <row r="402" spans="1:12" x14ac:dyDescent="0.2">
      <c r="A402" s="178">
        <v>340</v>
      </c>
      <c r="B402" s="185"/>
      <c r="C402" s="186"/>
      <c r="D402" s="187"/>
      <c r="E402" s="187"/>
      <c r="F402" s="187"/>
      <c r="G402" s="187"/>
      <c r="H402" s="187"/>
      <c r="K402" s="182"/>
      <c r="L402" s="183"/>
    </row>
    <row r="403" spans="1:12" x14ac:dyDescent="0.2">
      <c r="A403" s="178">
        <v>341</v>
      </c>
      <c r="B403" s="184"/>
      <c r="C403" s="180"/>
      <c r="D403" s="181"/>
      <c r="E403" s="181"/>
      <c r="F403" s="181"/>
      <c r="G403" s="181"/>
      <c r="H403" s="181"/>
      <c r="K403" s="182"/>
      <c r="L403" s="183"/>
    </row>
    <row r="404" spans="1:12" x14ac:dyDescent="0.2">
      <c r="A404" s="178">
        <v>342</v>
      </c>
      <c r="B404" s="185"/>
      <c r="C404" s="186"/>
      <c r="D404" s="187"/>
      <c r="E404" s="187"/>
      <c r="F404" s="187"/>
      <c r="G404" s="187"/>
      <c r="H404" s="187"/>
      <c r="K404" s="182"/>
      <c r="L404" s="183"/>
    </row>
    <row r="405" spans="1:12" x14ac:dyDescent="0.2">
      <c r="A405" s="178">
        <v>343</v>
      </c>
      <c r="B405" s="184"/>
      <c r="C405" s="180"/>
      <c r="D405" s="181"/>
      <c r="E405" s="181"/>
      <c r="F405" s="181"/>
      <c r="G405" s="181"/>
      <c r="H405" s="181"/>
      <c r="K405" s="182"/>
      <c r="L405" s="183"/>
    </row>
    <row r="406" spans="1:12" x14ac:dyDescent="0.2">
      <c r="A406" s="178">
        <v>344</v>
      </c>
      <c r="B406" s="185"/>
      <c r="C406" s="186"/>
      <c r="D406" s="187"/>
      <c r="E406" s="187"/>
      <c r="F406" s="187"/>
      <c r="G406" s="187"/>
      <c r="H406" s="187"/>
      <c r="K406" s="182"/>
      <c r="L406" s="183"/>
    </row>
    <row r="407" spans="1:12" x14ac:dyDescent="0.2">
      <c r="A407" s="178">
        <v>345</v>
      </c>
      <c r="B407" s="184"/>
      <c r="C407" s="180"/>
      <c r="D407" s="181"/>
      <c r="E407" s="181"/>
      <c r="F407" s="181"/>
      <c r="G407" s="181"/>
      <c r="H407" s="181"/>
      <c r="K407" s="182"/>
      <c r="L407" s="183"/>
    </row>
    <row r="408" spans="1:12" x14ac:dyDescent="0.2">
      <c r="A408" s="178">
        <v>346</v>
      </c>
      <c r="B408" s="185"/>
      <c r="C408" s="186"/>
      <c r="D408" s="187"/>
      <c r="E408" s="187"/>
      <c r="F408" s="187"/>
      <c r="G408" s="187"/>
      <c r="H408" s="187"/>
      <c r="K408" s="182"/>
      <c r="L408" s="183"/>
    </row>
    <row r="409" spans="1:12" x14ac:dyDescent="0.2">
      <c r="A409" s="178">
        <v>347</v>
      </c>
      <c r="B409" s="185"/>
      <c r="C409" s="186"/>
      <c r="D409" s="187"/>
      <c r="E409" s="187"/>
      <c r="F409" s="187"/>
      <c r="G409" s="187"/>
      <c r="H409" s="187"/>
      <c r="K409" s="182"/>
      <c r="L409" s="183"/>
    </row>
    <row r="410" spans="1:12" x14ac:dyDescent="0.2">
      <c r="A410" s="178">
        <v>348</v>
      </c>
      <c r="B410" s="185"/>
      <c r="C410" s="186"/>
      <c r="D410" s="187"/>
      <c r="E410" s="187"/>
      <c r="F410" s="187"/>
      <c r="G410" s="187"/>
      <c r="H410" s="187"/>
      <c r="K410" s="182"/>
      <c r="L410" s="183"/>
    </row>
    <row r="411" spans="1:12" x14ac:dyDescent="0.2">
      <c r="A411" s="178">
        <v>349</v>
      </c>
      <c r="B411" s="185"/>
      <c r="C411" s="186"/>
      <c r="D411" s="187"/>
      <c r="E411" s="187"/>
      <c r="F411" s="187"/>
      <c r="G411" s="187"/>
      <c r="H411" s="187"/>
      <c r="K411" s="182"/>
      <c r="L411" s="183"/>
    </row>
    <row r="412" spans="1:12" x14ac:dyDescent="0.2">
      <c r="A412" s="178">
        <v>350</v>
      </c>
      <c r="B412" s="185"/>
      <c r="C412" s="186"/>
      <c r="D412" s="187"/>
      <c r="E412" s="187"/>
      <c r="F412" s="187"/>
      <c r="G412" s="187"/>
      <c r="H412" s="187"/>
      <c r="K412" s="182"/>
      <c r="L412" s="183"/>
    </row>
    <row r="413" spans="1:12" x14ac:dyDescent="0.2">
      <c r="A413" s="178">
        <v>351</v>
      </c>
      <c r="B413" s="185"/>
      <c r="C413" s="186"/>
      <c r="D413" s="187"/>
      <c r="E413" s="187"/>
      <c r="F413" s="187"/>
      <c r="G413" s="187"/>
      <c r="H413" s="187"/>
      <c r="K413" s="182"/>
      <c r="L413" s="183"/>
    </row>
    <row r="414" spans="1:12" x14ac:dyDescent="0.2">
      <c r="A414" s="178">
        <v>352</v>
      </c>
      <c r="B414" s="185"/>
      <c r="C414" s="186"/>
      <c r="D414" s="187"/>
      <c r="E414" s="187"/>
      <c r="F414" s="187"/>
      <c r="G414" s="187"/>
      <c r="H414" s="187"/>
      <c r="K414" s="182"/>
      <c r="L414" s="183"/>
    </row>
    <row r="415" spans="1:12" x14ac:dyDescent="0.2">
      <c r="A415" s="178">
        <v>353</v>
      </c>
      <c r="B415" s="185"/>
      <c r="C415" s="186"/>
      <c r="D415" s="187"/>
      <c r="E415" s="187"/>
      <c r="F415" s="187"/>
      <c r="G415" s="187"/>
      <c r="H415" s="187"/>
      <c r="K415" s="182"/>
      <c r="L415" s="183"/>
    </row>
    <row r="416" spans="1:12" x14ac:dyDescent="0.2">
      <c r="A416" s="178">
        <v>354</v>
      </c>
      <c r="B416" s="185"/>
      <c r="C416" s="186"/>
      <c r="D416" s="187"/>
      <c r="E416" s="187"/>
      <c r="F416" s="187"/>
      <c r="G416" s="187"/>
      <c r="H416" s="187"/>
      <c r="K416" s="182"/>
      <c r="L416" s="183"/>
    </row>
    <row r="417" spans="1:12" x14ac:dyDescent="0.2">
      <c r="A417" s="178">
        <v>355</v>
      </c>
      <c r="B417" s="185"/>
      <c r="C417" s="186"/>
      <c r="D417" s="187"/>
      <c r="E417" s="187"/>
      <c r="F417" s="187"/>
      <c r="G417" s="187"/>
      <c r="H417" s="187"/>
      <c r="K417" s="182"/>
      <c r="L417" s="183"/>
    </row>
    <row r="418" spans="1:12" x14ac:dyDescent="0.2">
      <c r="A418" s="178">
        <v>356</v>
      </c>
      <c r="B418" s="185"/>
      <c r="C418" s="186"/>
      <c r="D418" s="187"/>
      <c r="E418" s="187"/>
      <c r="F418" s="187"/>
      <c r="G418" s="187"/>
      <c r="H418" s="187"/>
      <c r="K418" s="182"/>
      <c r="L418" s="183"/>
    </row>
    <row r="419" spans="1:12" x14ac:dyDescent="0.2">
      <c r="A419" s="178">
        <v>357</v>
      </c>
      <c r="B419" s="185"/>
      <c r="C419" s="186"/>
      <c r="D419" s="187"/>
      <c r="E419" s="187"/>
      <c r="F419" s="187"/>
      <c r="G419" s="187"/>
      <c r="H419" s="187"/>
      <c r="K419" s="182"/>
      <c r="L419" s="183"/>
    </row>
    <row r="420" spans="1:12" x14ac:dyDescent="0.2">
      <c r="A420" s="178">
        <v>358</v>
      </c>
      <c r="B420" s="185"/>
      <c r="C420" s="186"/>
      <c r="D420" s="187"/>
      <c r="E420" s="187"/>
      <c r="F420" s="187"/>
      <c r="G420" s="187"/>
      <c r="H420" s="187"/>
      <c r="K420" s="182"/>
      <c r="L420" s="183"/>
    </row>
    <row r="421" spans="1:12" x14ac:dyDescent="0.2">
      <c r="A421" s="178">
        <v>359</v>
      </c>
      <c r="B421" s="185"/>
      <c r="C421" s="186"/>
      <c r="D421" s="187"/>
      <c r="E421" s="187"/>
      <c r="F421" s="187"/>
      <c r="G421" s="187"/>
      <c r="H421" s="187"/>
      <c r="K421" s="182"/>
      <c r="L421" s="183"/>
    </row>
    <row r="422" spans="1:12" x14ac:dyDescent="0.2">
      <c r="A422" s="178">
        <v>360</v>
      </c>
      <c r="B422" s="185"/>
      <c r="C422" s="186"/>
      <c r="D422" s="187"/>
      <c r="E422" s="187"/>
      <c r="F422" s="187"/>
      <c r="G422" s="187"/>
      <c r="H422" s="187"/>
      <c r="K422" s="182"/>
      <c r="L422" s="183"/>
    </row>
    <row r="423" spans="1:12" x14ac:dyDescent="0.2">
      <c r="A423" s="178">
        <v>361</v>
      </c>
      <c r="B423" s="185"/>
      <c r="C423" s="186"/>
      <c r="D423" s="187"/>
      <c r="E423" s="187"/>
      <c r="F423" s="187"/>
      <c r="G423" s="187"/>
      <c r="H423" s="187"/>
      <c r="K423" s="182"/>
      <c r="L423" s="183"/>
    </row>
    <row r="424" spans="1:12" x14ac:dyDescent="0.2">
      <c r="A424" s="178">
        <v>362</v>
      </c>
      <c r="B424" s="185"/>
      <c r="C424" s="186"/>
      <c r="D424" s="187"/>
      <c r="E424" s="187"/>
      <c r="F424" s="187"/>
      <c r="G424" s="187"/>
      <c r="H424" s="187"/>
      <c r="K424" s="182"/>
      <c r="L424" s="183"/>
    </row>
    <row r="425" spans="1:12" x14ac:dyDescent="0.2">
      <c r="A425" s="178">
        <v>363</v>
      </c>
      <c r="B425" s="185"/>
      <c r="C425" s="186"/>
      <c r="D425" s="187"/>
      <c r="E425" s="187"/>
      <c r="F425" s="187"/>
      <c r="G425" s="187"/>
      <c r="H425" s="187"/>
      <c r="K425" s="182"/>
      <c r="L425" s="183"/>
    </row>
    <row r="426" spans="1:12" x14ac:dyDescent="0.2">
      <c r="A426" s="178">
        <v>364</v>
      </c>
      <c r="B426" s="185"/>
      <c r="C426" s="186"/>
      <c r="D426" s="187"/>
      <c r="E426" s="187"/>
      <c r="F426" s="187"/>
      <c r="G426" s="187"/>
      <c r="H426" s="187"/>
      <c r="K426" s="182"/>
      <c r="L426" s="183"/>
    </row>
    <row r="427" spans="1:12" x14ac:dyDescent="0.2">
      <c r="A427" s="178">
        <v>365</v>
      </c>
      <c r="B427" s="185"/>
      <c r="C427" s="186"/>
      <c r="D427" s="187"/>
      <c r="E427" s="187"/>
      <c r="F427" s="187"/>
      <c r="G427" s="187"/>
      <c r="H427" s="187"/>
      <c r="K427" s="182"/>
      <c r="L427" s="183"/>
    </row>
    <row r="428" spans="1:12" x14ac:dyDescent="0.2">
      <c r="A428" s="178">
        <v>366</v>
      </c>
      <c r="B428" s="185"/>
      <c r="C428" s="186"/>
      <c r="D428" s="187"/>
      <c r="E428" s="187"/>
      <c r="F428" s="187"/>
      <c r="G428" s="187"/>
      <c r="H428" s="187"/>
      <c r="K428" s="182"/>
      <c r="L428" s="183"/>
    </row>
    <row r="429" spans="1:12" x14ac:dyDescent="0.2">
      <c r="A429" s="178">
        <v>367</v>
      </c>
      <c r="B429" s="185"/>
      <c r="C429" s="186"/>
      <c r="D429" s="187"/>
      <c r="E429" s="187"/>
      <c r="F429" s="187"/>
      <c r="G429" s="187"/>
      <c r="H429" s="187"/>
      <c r="K429" s="182"/>
      <c r="L429" s="183"/>
    </row>
    <row r="430" spans="1:12" x14ac:dyDescent="0.2">
      <c r="A430" s="178">
        <v>368</v>
      </c>
      <c r="B430" s="185"/>
      <c r="C430" s="186"/>
      <c r="D430" s="187"/>
      <c r="E430" s="187"/>
      <c r="F430" s="187"/>
      <c r="G430" s="187"/>
      <c r="H430" s="187"/>
      <c r="K430" s="182"/>
      <c r="L430" s="183"/>
    </row>
    <row r="431" spans="1:12" x14ac:dyDescent="0.2">
      <c r="A431" s="178">
        <v>369</v>
      </c>
      <c r="B431" s="185"/>
      <c r="C431" s="186"/>
      <c r="D431" s="187"/>
      <c r="E431" s="187"/>
      <c r="F431" s="187"/>
      <c r="G431" s="187"/>
      <c r="H431" s="187"/>
      <c r="K431" s="182"/>
      <c r="L431" s="183"/>
    </row>
    <row r="432" spans="1:12" x14ac:dyDescent="0.2">
      <c r="A432" s="178">
        <v>370</v>
      </c>
      <c r="B432" s="185"/>
      <c r="C432" s="186"/>
      <c r="D432" s="187"/>
      <c r="E432" s="187"/>
      <c r="F432" s="187"/>
      <c r="G432" s="187"/>
      <c r="H432" s="187"/>
      <c r="K432" s="182"/>
      <c r="L432" s="183"/>
    </row>
    <row r="433" spans="1:12" x14ac:dyDescent="0.2">
      <c r="A433" s="178">
        <v>371</v>
      </c>
      <c r="B433" s="185"/>
      <c r="C433" s="186"/>
      <c r="D433" s="187"/>
      <c r="E433" s="187"/>
      <c r="F433" s="187"/>
      <c r="G433" s="187"/>
      <c r="H433" s="187"/>
      <c r="K433" s="182"/>
      <c r="L433" s="183"/>
    </row>
    <row r="434" spans="1:12" x14ac:dyDescent="0.2">
      <c r="A434" s="178">
        <v>372</v>
      </c>
      <c r="B434" s="185"/>
      <c r="C434" s="186"/>
      <c r="D434" s="187"/>
      <c r="E434" s="187"/>
      <c r="F434" s="187"/>
      <c r="G434" s="187"/>
      <c r="H434" s="187"/>
      <c r="K434" s="182"/>
      <c r="L434" s="183"/>
    </row>
    <row r="435" spans="1:12" x14ac:dyDescent="0.2">
      <c r="A435" s="178">
        <v>373</v>
      </c>
      <c r="B435" s="185"/>
      <c r="C435" s="186"/>
      <c r="D435" s="187"/>
      <c r="E435" s="187"/>
      <c r="F435" s="187"/>
      <c r="G435" s="187"/>
      <c r="H435" s="187"/>
      <c r="K435" s="182"/>
      <c r="L435" s="183"/>
    </row>
    <row r="436" spans="1:12" x14ac:dyDescent="0.2">
      <c r="A436" s="178">
        <v>374</v>
      </c>
      <c r="B436" s="185"/>
      <c r="C436" s="186"/>
      <c r="D436" s="187"/>
      <c r="E436" s="187"/>
      <c r="F436" s="187"/>
      <c r="G436" s="187"/>
      <c r="H436" s="187"/>
      <c r="K436" s="182"/>
      <c r="L436" s="183"/>
    </row>
    <row r="437" spans="1:12" x14ac:dyDescent="0.2">
      <c r="A437" s="178">
        <v>375</v>
      </c>
      <c r="B437" s="185"/>
      <c r="C437" s="186"/>
      <c r="D437" s="187"/>
      <c r="E437" s="187"/>
      <c r="F437" s="187"/>
      <c r="G437" s="187"/>
      <c r="H437" s="187"/>
      <c r="K437" s="182"/>
      <c r="L437" s="183"/>
    </row>
    <row r="438" spans="1:12" x14ac:dyDescent="0.2">
      <c r="A438" s="178">
        <v>376</v>
      </c>
      <c r="B438" s="185"/>
      <c r="C438" s="186"/>
      <c r="D438" s="187"/>
      <c r="E438" s="187"/>
      <c r="F438" s="187"/>
      <c r="G438" s="187"/>
      <c r="H438" s="187"/>
      <c r="K438" s="182"/>
      <c r="L438" s="183"/>
    </row>
    <row r="439" spans="1:12" x14ac:dyDescent="0.2">
      <c r="A439" s="178">
        <v>377</v>
      </c>
      <c r="B439" s="185"/>
      <c r="C439" s="186"/>
      <c r="D439" s="187"/>
      <c r="E439" s="187"/>
      <c r="F439" s="187"/>
      <c r="G439" s="187"/>
      <c r="H439" s="187"/>
      <c r="K439" s="182"/>
      <c r="L439" s="183"/>
    </row>
    <row r="440" spans="1:12" x14ac:dyDescent="0.2">
      <c r="A440" s="178">
        <v>378</v>
      </c>
      <c r="B440" s="185"/>
      <c r="C440" s="186"/>
      <c r="D440" s="187"/>
      <c r="E440" s="187"/>
      <c r="F440" s="187"/>
      <c r="G440" s="187"/>
      <c r="H440" s="187"/>
      <c r="K440" s="182"/>
      <c r="L440" s="183"/>
    </row>
    <row r="441" spans="1:12" x14ac:dyDescent="0.2">
      <c r="A441" s="178">
        <v>379</v>
      </c>
      <c r="B441" s="185"/>
      <c r="C441" s="186"/>
      <c r="D441" s="187"/>
      <c r="E441" s="187"/>
      <c r="F441" s="187"/>
      <c r="G441" s="187"/>
      <c r="H441" s="187"/>
      <c r="K441" s="182"/>
      <c r="L441" s="183"/>
    </row>
    <row r="442" spans="1:12" x14ac:dyDescent="0.2">
      <c r="A442" s="178">
        <v>380</v>
      </c>
      <c r="B442" s="185"/>
      <c r="C442" s="186"/>
      <c r="D442" s="187"/>
      <c r="E442" s="187"/>
      <c r="F442" s="187"/>
      <c r="G442" s="187"/>
      <c r="H442" s="187"/>
      <c r="K442" s="182"/>
      <c r="L442" s="183"/>
    </row>
    <row r="443" spans="1:12" x14ac:dyDescent="0.2">
      <c r="A443" s="178">
        <v>381</v>
      </c>
      <c r="B443" s="185"/>
      <c r="C443" s="186"/>
      <c r="D443" s="187"/>
      <c r="E443" s="187"/>
      <c r="F443" s="187"/>
      <c r="G443" s="187"/>
      <c r="H443" s="187"/>
      <c r="K443" s="182"/>
      <c r="L443" s="183"/>
    </row>
    <row r="444" spans="1:12" x14ac:dyDescent="0.2">
      <c r="A444" s="178">
        <v>382</v>
      </c>
      <c r="B444" s="185"/>
      <c r="C444" s="186"/>
      <c r="D444" s="187"/>
      <c r="E444" s="187"/>
      <c r="F444" s="187"/>
      <c r="G444" s="187"/>
      <c r="H444" s="187"/>
      <c r="K444" s="182"/>
      <c r="L444" s="183"/>
    </row>
    <row r="445" spans="1:12" x14ac:dyDescent="0.2">
      <c r="A445" s="178">
        <v>383</v>
      </c>
      <c r="B445" s="185"/>
      <c r="C445" s="186"/>
      <c r="D445" s="187"/>
      <c r="E445" s="187"/>
      <c r="F445" s="187"/>
      <c r="G445" s="187"/>
      <c r="H445" s="187"/>
      <c r="K445" s="182"/>
      <c r="L445" s="183"/>
    </row>
    <row r="446" spans="1:12" x14ac:dyDescent="0.2">
      <c r="A446" s="178">
        <v>384</v>
      </c>
      <c r="B446" s="185"/>
      <c r="C446" s="186"/>
      <c r="D446" s="187"/>
      <c r="E446" s="187"/>
      <c r="F446" s="187"/>
      <c r="G446" s="187"/>
      <c r="H446" s="187"/>
      <c r="K446" s="182"/>
      <c r="L446" s="183"/>
    </row>
    <row r="447" spans="1:12" x14ac:dyDescent="0.2">
      <c r="A447" s="178">
        <v>385</v>
      </c>
      <c r="B447" s="185"/>
      <c r="C447" s="186"/>
      <c r="D447" s="187"/>
      <c r="E447" s="187"/>
      <c r="F447" s="187"/>
      <c r="G447" s="187"/>
      <c r="H447" s="187"/>
      <c r="K447" s="182"/>
      <c r="L447" s="183"/>
    </row>
    <row r="448" spans="1:12" x14ac:dyDescent="0.2">
      <c r="A448" s="178">
        <v>386</v>
      </c>
      <c r="B448" s="185"/>
      <c r="C448" s="186"/>
      <c r="D448" s="187"/>
      <c r="E448" s="187"/>
      <c r="F448" s="187"/>
      <c r="G448" s="187"/>
      <c r="H448" s="187"/>
      <c r="K448" s="182"/>
      <c r="L448" s="183"/>
    </row>
    <row r="449" spans="1:12" x14ac:dyDescent="0.2">
      <c r="A449" s="178">
        <v>387</v>
      </c>
      <c r="B449" s="185"/>
      <c r="C449" s="186"/>
      <c r="D449" s="187"/>
      <c r="E449" s="187"/>
      <c r="F449" s="187"/>
      <c r="G449" s="187"/>
      <c r="H449" s="187"/>
      <c r="K449" s="182"/>
      <c r="L449" s="183"/>
    </row>
    <row r="450" spans="1:12" x14ac:dyDescent="0.2">
      <c r="A450" s="178">
        <v>388</v>
      </c>
      <c r="B450" s="185"/>
      <c r="C450" s="186"/>
      <c r="D450" s="187"/>
      <c r="E450" s="187"/>
      <c r="F450" s="187"/>
      <c r="G450" s="187"/>
      <c r="H450" s="187"/>
      <c r="K450" s="182"/>
      <c r="L450" s="183"/>
    </row>
    <row r="451" spans="1:12" x14ac:dyDescent="0.2">
      <c r="A451" s="178">
        <v>389</v>
      </c>
      <c r="B451" s="185"/>
      <c r="C451" s="186"/>
      <c r="D451" s="187"/>
      <c r="E451" s="187"/>
      <c r="F451" s="187"/>
      <c r="G451" s="187"/>
      <c r="H451" s="187"/>
      <c r="K451" s="182"/>
      <c r="L451" s="183"/>
    </row>
    <row r="452" spans="1:12" x14ac:dyDescent="0.2">
      <c r="A452" s="178">
        <v>390</v>
      </c>
      <c r="B452" s="185"/>
      <c r="C452" s="186"/>
      <c r="D452" s="187"/>
      <c r="E452" s="187"/>
      <c r="F452" s="187"/>
      <c r="G452" s="187"/>
      <c r="H452" s="187"/>
      <c r="K452" s="182"/>
      <c r="L452" s="183"/>
    </row>
    <row r="453" spans="1:12" x14ac:dyDescent="0.2">
      <c r="A453" s="178">
        <v>391</v>
      </c>
      <c r="B453" s="185"/>
      <c r="C453" s="186"/>
      <c r="D453" s="187"/>
      <c r="E453" s="187"/>
      <c r="F453" s="187"/>
      <c r="G453" s="187"/>
      <c r="H453" s="187"/>
      <c r="K453" s="182"/>
      <c r="L453" s="183"/>
    </row>
    <row r="454" spans="1:12" x14ac:dyDescent="0.2">
      <c r="A454" s="178">
        <v>392</v>
      </c>
      <c r="B454" s="185"/>
      <c r="C454" s="186"/>
      <c r="D454" s="187"/>
      <c r="E454" s="187"/>
      <c r="F454" s="187"/>
      <c r="G454" s="187"/>
      <c r="H454" s="187"/>
      <c r="K454" s="182"/>
      <c r="L454" s="183"/>
    </row>
    <row r="455" spans="1:12" x14ac:dyDescent="0.2">
      <c r="A455" s="178">
        <v>393</v>
      </c>
      <c r="B455" s="185"/>
      <c r="C455" s="186"/>
      <c r="D455" s="187"/>
      <c r="E455" s="187"/>
      <c r="F455" s="187"/>
      <c r="G455" s="187"/>
      <c r="H455" s="187"/>
      <c r="K455" s="182"/>
      <c r="L455" s="183"/>
    </row>
    <row r="456" spans="1:12" x14ac:dyDescent="0.2">
      <c r="A456" s="178">
        <v>394</v>
      </c>
      <c r="B456" s="185"/>
      <c r="C456" s="186"/>
      <c r="D456" s="187"/>
      <c r="E456" s="187"/>
      <c r="F456" s="187"/>
      <c r="G456" s="187"/>
      <c r="H456" s="187"/>
      <c r="K456" s="182"/>
      <c r="L456" s="183"/>
    </row>
    <row r="457" spans="1:12" x14ac:dyDescent="0.2">
      <c r="A457" s="178">
        <v>395</v>
      </c>
      <c r="B457" s="185"/>
      <c r="C457" s="186"/>
      <c r="D457" s="187"/>
      <c r="E457" s="187"/>
      <c r="F457" s="187"/>
      <c r="G457" s="187"/>
      <c r="H457" s="187"/>
      <c r="K457" s="182"/>
      <c r="L457" s="183"/>
    </row>
    <row r="458" spans="1:12" x14ac:dyDescent="0.2">
      <c r="A458" s="178">
        <v>396</v>
      </c>
      <c r="B458" s="185"/>
      <c r="C458" s="186"/>
      <c r="D458" s="187"/>
      <c r="E458" s="187"/>
      <c r="F458" s="187"/>
      <c r="G458" s="187"/>
      <c r="H458" s="187"/>
      <c r="K458" s="182"/>
      <c r="L458" s="183"/>
    </row>
    <row r="459" spans="1:12" x14ac:dyDescent="0.2">
      <c r="A459" s="178">
        <v>397</v>
      </c>
      <c r="B459" s="185"/>
      <c r="C459" s="186"/>
      <c r="D459" s="187"/>
      <c r="E459" s="187"/>
      <c r="F459" s="187"/>
      <c r="G459" s="187"/>
      <c r="H459" s="187"/>
      <c r="K459" s="182"/>
      <c r="L459" s="183"/>
    </row>
    <row r="460" spans="1:12" x14ac:dyDescent="0.2">
      <c r="A460" s="178">
        <v>398</v>
      </c>
      <c r="B460" s="185"/>
      <c r="C460" s="186"/>
      <c r="D460" s="187"/>
      <c r="E460" s="187"/>
      <c r="F460" s="187"/>
      <c r="G460" s="187"/>
      <c r="H460" s="187"/>
      <c r="K460" s="182"/>
      <c r="L460" s="183"/>
    </row>
    <row r="461" spans="1:12" x14ac:dyDescent="0.2">
      <c r="A461" s="178">
        <v>399</v>
      </c>
      <c r="B461" s="185"/>
      <c r="C461" s="186"/>
      <c r="D461" s="187"/>
      <c r="E461" s="187"/>
      <c r="F461" s="187"/>
      <c r="G461" s="187"/>
      <c r="H461" s="187"/>
      <c r="K461" s="182"/>
      <c r="L461" s="183"/>
    </row>
    <row r="462" spans="1:12" x14ac:dyDescent="0.2">
      <c r="A462" s="178">
        <v>400</v>
      </c>
      <c r="B462" s="185"/>
      <c r="C462" s="186"/>
      <c r="D462" s="187"/>
      <c r="E462" s="187"/>
      <c r="F462" s="187"/>
      <c r="G462" s="187"/>
      <c r="H462" s="187"/>
      <c r="K462" s="182"/>
      <c r="L462" s="183"/>
    </row>
    <row r="463" spans="1:12" x14ac:dyDescent="0.2">
      <c r="A463" s="178">
        <v>401</v>
      </c>
      <c r="B463" s="185"/>
      <c r="C463" s="186"/>
      <c r="D463" s="187"/>
      <c r="E463" s="187"/>
      <c r="F463" s="187"/>
      <c r="G463" s="187"/>
      <c r="H463" s="187"/>
      <c r="K463" s="182"/>
      <c r="L463" s="183"/>
    </row>
    <row r="464" spans="1:12" x14ac:dyDescent="0.2">
      <c r="A464" s="178">
        <v>402</v>
      </c>
      <c r="B464" s="185"/>
      <c r="C464" s="186"/>
      <c r="D464" s="187"/>
      <c r="E464" s="187"/>
      <c r="F464" s="187"/>
      <c r="G464" s="187"/>
      <c r="H464" s="187"/>
      <c r="K464" s="182"/>
      <c r="L464" s="183"/>
    </row>
    <row r="465" spans="1:12" x14ac:dyDescent="0.2">
      <c r="A465" s="178">
        <v>403</v>
      </c>
      <c r="B465" s="185"/>
      <c r="C465" s="186"/>
      <c r="D465" s="187"/>
      <c r="E465" s="187"/>
      <c r="F465" s="187"/>
      <c r="G465" s="187"/>
      <c r="H465" s="187"/>
      <c r="K465" s="182"/>
      <c r="L465" s="183"/>
    </row>
    <row r="466" spans="1:12" x14ac:dyDescent="0.2">
      <c r="A466" s="178">
        <v>404</v>
      </c>
      <c r="B466" s="185"/>
      <c r="C466" s="186"/>
      <c r="D466" s="187"/>
      <c r="E466" s="187"/>
      <c r="F466" s="187"/>
      <c r="G466" s="187"/>
      <c r="H466" s="187"/>
      <c r="K466" s="182"/>
      <c r="L466" s="183"/>
    </row>
    <row r="467" spans="1:12" x14ac:dyDescent="0.2">
      <c r="A467" s="178">
        <v>405</v>
      </c>
      <c r="B467" s="185"/>
      <c r="C467" s="186"/>
      <c r="D467" s="187"/>
      <c r="E467" s="187"/>
      <c r="F467" s="187"/>
      <c r="G467" s="187"/>
      <c r="H467" s="187"/>
      <c r="K467" s="182"/>
      <c r="L467" s="183"/>
    </row>
    <row r="468" spans="1:12" x14ac:dyDescent="0.2">
      <c r="A468" s="178">
        <v>406</v>
      </c>
      <c r="B468" s="185"/>
      <c r="C468" s="186"/>
      <c r="D468" s="187"/>
      <c r="E468" s="187"/>
      <c r="F468" s="187"/>
      <c r="G468" s="187"/>
      <c r="H468" s="187"/>
      <c r="K468" s="182"/>
      <c r="L468" s="183"/>
    </row>
    <row r="469" spans="1:12" x14ac:dyDescent="0.2">
      <c r="A469" s="178">
        <v>407</v>
      </c>
      <c r="B469" s="185"/>
      <c r="C469" s="186"/>
      <c r="D469" s="187"/>
      <c r="E469" s="187"/>
      <c r="F469" s="187"/>
      <c r="G469" s="187"/>
      <c r="H469" s="187"/>
      <c r="K469" s="182"/>
      <c r="L469" s="183"/>
    </row>
    <row r="470" spans="1:12" x14ac:dyDescent="0.2">
      <c r="A470" s="178">
        <v>408</v>
      </c>
      <c r="B470" s="185"/>
      <c r="C470" s="186"/>
      <c r="D470" s="187"/>
      <c r="E470" s="187"/>
      <c r="F470" s="187"/>
      <c r="G470" s="187"/>
      <c r="H470" s="187"/>
      <c r="K470" s="182"/>
      <c r="L470" s="183"/>
    </row>
    <row r="471" spans="1:12" x14ac:dyDescent="0.2">
      <c r="A471" s="178">
        <v>409</v>
      </c>
      <c r="B471" s="185"/>
      <c r="C471" s="186"/>
      <c r="D471" s="187"/>
      <c r="E471" s="187"/>
      <c r="F471" s="187"/>
      <c r="G471" s="187"/>
      <c r="H471" s="187"/>
      <c r="K471" s="182"/>
      <c r="L471" s="183"/>
    </row>
    <row r="472" spans="1:12" x14ac:dyDescent="0.2">
      <c r="A472" s="178">
        <v>410</v>
      </c>
      <c r="B472" s="185"/>
      <c r="C472" s="186"/>
      <c r="D472" s="187"/>
      <c r="E472" s="187"/>
      <c r="F472" s="187"/>
      <c r="G472" s="187"/>
      <c r="H472" s="187"/>
      <c r="K472" s="182"/>
      <c r="L472" s="183"/>
    </row>
    <row r="473" spans="1:12" x14ac:dyDescent="0.2">
      <c r="A473" s="178">
        <v>411</v>
      </c>
      <c r="B473" s="185"/>
      <c r="C473" s="186"/>
      <c r="D473" s="187"/>
      <c r="E473" s="187"/>
      <c r="F473" s="187"/>
      <c r="G473" s="187"/>
      <c r="H473" s="187"/>
      <c r="K473" s="182"/>
      <c r="L473" s="183"/>
    </row>
    <row r="474" spans="1:12" x14ac:dyDescent="0.2">
      <c r="A474" s="178">
        <v>412</v>
      </c>
      <c r="B474" s="185"/>
      <c r="C474" s="186"/>
      <c r="D474" s="187"/>
      <c r="E474" s="187"/>
      <c r="F474" s="187"/>
      <c r="G474" s="187"/>
      <c r="H474" s="187"/>
      <c r="K474" s="182"/>
      <c r="L474" s="183"/>
    </row>
    <row r="475" spans="1:12" x14ac:dyDescent="0.2">
      <c r="A475" s="178">
        <v>413</v>
      </c>
      <c r="B475" s="185"/>
      <c r="C475" s="186"/>
      <c r="D475" s="187"/>
      <c r="E475" s="187"/>
      <c r="F475" s="187"/>
      <c r="G475" s="187"/>
      <c r="H475" s="187"/>
      <c r="K475" s="182"/>
      <c r="L475" s="183"/>
    </row>
    <row r="476" spans="1:12" x14ac:dyDescent="0.2">
      <c r="A476" s="178">
        <v>414</v>
      </c>
      <c r="B476" s="185"/>
      <c r="C476" s="186"/>
      <c r="D476" s="187"/>
      <c r="E476" s="187"/>
      <c r="F476" s="187"/>
      <c r="G476" s="187"/>
      <c r="H476" s="187"/>
      <c r="K476" s="182"/>
      <c r="L476" s="183"/>
    </row>
    <row r="477" spans="1:12" x14ac:dyDescent="0.2">
      <c r="A477" s="178">
        <v>415</v>
      </c>
      <c r="B477" s="185"/>
      <c r="C477" s="186"/>
      <c r="D477" s="187"/>
      <c r="E477" s="187"/>
      <c r="F477" s="187"/>
      <c r="G477" s="187"/>
      <c r="H477" s="187"/>
      <c r="K477" s="182"/>
      <c r="L477" s="183"/>
    </row>
    <row r="478" spans="1:12" x14ac:dyDescent="0.2">
      <c r="A478" s="178">
        <v>416</v>
      </c>
      <c r="B478" s="185"/>
      <c r="C478" s="186"/>
      <c r="D478" s="187"/>
      <c r="E478" s="187"/>
      <c r="F478" s="187"/>
      <c r="G478" s="187"/>
      <c r="H478" s="187"/>
      <c r="K478" s="182"/>
      <c r="L478" s="183"/>
    </row>
    <row r="479" spans="1:12" x14ac:dyDescent="0.2">
      <c r="A479" s="178">
        <v>417</v>
      </c>
      <c r="B479" s="185"/>
      <c r="C479" s="186"/>
      <c r="D479" s="187"/>
      <c r="E479" s="187"/>
      <c r="F479" s="187"/>
      <c r="G479" s="187"/>
      <c r="H479" s="187"/>
      <c r="K479" s="182"/>
      <c r="L479" s="183"/>
    </row>
    <row r="480" spans="1:12" x14ac:dyDescent="0.2">
      <c r="A480" s="178">
        <v>418</v>
      </c>
      <c r="B480" s="185"/>
      <c r="C480" s="186"/>
      <c r="D480" s="187"/>
      <c r="E480" s="187"/>
      <c r="F480" s="187"/>
      <c r="G480" s="187"/>
      <c r="H480" s="187"/>
      <c r="K480" s="182"/>
      <c r="L480" s="183"/>
    </row>
    <row r="481" spans="1:12" x14ac:dyDescent="0.2">
      <c r="A481" s="178">
        <v>419</v>
      </c>
      <c r="B481" s="185"/>
      <c r="C481" s="186"/>
      <c r="D481" s="187"/>
      <c r="E481" s="187"/>
      <c r="F481" s="187"/>
      <c r="G481" s="187"/>
      <c r="H481" s="187"/>
      <c r="K481" s="182"/>
      <c r="L481" s="183"/>
    </row>
    <row r="482" spans="1:12" x14ac:dyDescent="0.2">
      <c r="A482" s="178">
        <v>420</v>
      </c>
      <c r="B482" s="185"/>
      <c r="C482" s="186"/>
      <c r="D482" s="187"/>
      <c r="E482" s="187"/>
      <c r="F482" s="187"/>
      <c r="G482" s="187"/>
      <c r="H482" s="187"/>
      <c r="K482" s="182"/>
      <c r="L482" s="183"/>
    </row>
    <row r="483" spans="1:12" x14ac:dyDescent="0.2">
      <c r="A483" s="178">
        <v>421</v>
      </c>
      <c r="B483" s="185"/>
      <c r="C483" s="186"/>
      <c r="D483" s="187"/>
      <c r="E483" s="187"/>
      <c r="F483" s="187"/>
      <c r="G483" s="187"/>
      <c r="H483" s="187"/>
      <c r="K483" s="182"/>
      <c r="L483" s="183"/>
    </row>
    <row r="484" spans="1:12" x14ac:dyDescent="0.2">
      <c r="A484" s="178">
        <v>422</v>
      </c>
      <c r="B484" s="185"/>
      <c r="C484" s="186"/>
      <c r="D484" s="187"/>
      <c r="E484" s="187"/>
      <c r="F484" s="187"/>
      <c r="G484" s="187"/>
      <c r="H484" s="187"/>
      <c r="K484" s="182"/>
      <c r="L484" s="183"/>
    </row>
    <row r="485" spans="1:12" x14ac:dyDescent="0.2">
      <c r="A485" s="178">
        <v>423</v>
      </c>
      <c r="B485" s="185"/>
      <c r="C485" s="186"/>
      <c r="D485" s="187"/>
      <c r="E485" s="187"/>
      <c r="F485" s="187"/>
      <c r="G485" s="187"/>
      <c r="H485" s="187"/>
      <c r="K485" s="182"/>
      <c r="L485" s="183"/>
    </row>
    <row r="486" spans="1:12" x14ac:dyDescent="0.2">
      <c r="A486" s="178">
        <v>424</v>
      </c>
      <c r="B486" s="185"/>
      <c r="C486" s="186"/>
      <c r="D486" s="187"/>
      <c r="E486" s="187"/>
      <c r="F486" s="187"/>
      <c r="G486" s="187"/>
      <c r="H486" s="187"/>
      <c r="K486" s="182"/>
      <c r="L486" s="183"/>
    </row>
    <row r="487" spans="1:12" x14ac:dyDescent="0.2">
      <c r="A487" s="178">
        <v>425</v>
      </c>
      <c r="B487" s="185"/>
      <c r="C487" s="186"/>
      <c r="D487" s="187"/>
      <c r="E487" s="187"/>
      <c r="F487" s="187"/>
      <c r="G487" s="187"/>
      <c r="H487" s="187"/>
      <c r="K487" s="182"/>
      <c r="L487" s="183"/>
    </row>
    <row r="488" spans="1:12" x14ac:dyDescent="0.2">
      <c r="A488" s="178">
        <v>426</v>
      </c>
      <c r="B488" s="185"/>
      <c r="C488" s="186"/>
      <c r="D488" s="187"/>
      <c r="E488" s="187"/>
      <c r="F488" s="187"/>
      <c r="G488" s="187"/>
      <c r="H488" s="187"/>
      <c r="K488" s="182"/>
      <c r="L488" s="183"/>
    </row>
    <row r="489" spans="1:12" x14ac:dyDescent="0.2">
      <c r="A489" s="178">
        <v>427</v>
      </c>
      <c r="B489" s="185"/>
      <c r="C489" s="186"/>
      <c r="D489" s="187"/>
      <c r="E489" s="187"/>
      <c r="F489" s="187"/>
      <c r="G489" s="187"/>
      <c r="H489" s="187"/>
      <c r="K489" s="182"/>
      <c r="L489" s="183"/>
    </row>
    <row r="490" spans="1:12" x14ac:dyDescent="0.2">
      <c r="A490" s="178">
        <v>428</v>
      </c>
      <c r="B490" s="185"/>
      <c r="C490" s="186"/>
      <c r="D490" s="187"/>
      <c r="E490" s="187"/>
      <c r="F490" s="187"/>
      <c r="G490" s="187"/>
      <c r="H490" s="187"/>
      <c r="K490" s="182"/>
      <c r="L490" s="183"/>
    </row>
    <row r="491" spans="1:12" x14ac:dyDescent="0.2">
      <c r="A491" s="178">
        <v>429</v>
      </c>
      <c r="B491" s="185"/>
      <c r="C491" s="186"/>
      <c r="D491" s="187"/>
      <c r="E491" s="187"/>
      <c r="F491" s="187"/>
      <c r="G491" s="187"/>
      <c r="H491" s="187"/>
      <c r="K491" s="182"/>
      <c r="L491" s="183"/>
    </row>
    <row r="492" spans="1:12" x14ac:dyDescent="0.2">
      <c r="A492" s="178">
        <v>430</v>
      </c>
      <c r="B492" s="185"/>
      <c r="C492" s="186"/>
      <c r="D492" s="187"/>
      <c r="E492" s="187"/>
      <c r="F492" s="187"/>
      <c r="G492" s="187"/>
      <c r="H492" s="187"/>
      <c r="K492" s="182"/>
      <c r="L492" s="183"/>
    </row>
    <row r="493" spans="1:12" x14ac:dyDescent="0.2">
      <c r="A493" s="178">
        <v>431</v>
      </c>
      <c r="B493" s="185"/>
      <c r="C493" s="186"/>
      <c r="D493" s="187"/>
      <c r="E493" s="187"/>
      <c r="F493" s="187"/>
      <c r="G493" s="187"/>
      <c r="H493" s="187"/>
      <c r="K493" s="182"/>
      <c r="L493" s="183"/>
    </row>
    <row r="494" spans="1:12" x14ac:dyDescent="0.2">
      <c r="A494" s="178">
        <v>432</v>
      </c>
      <c r="B494" s="185"/>
      <c r="C494" s="186"/>
      <c r="D494" s="187"/>
      <c r="E494" s="187"/>
      <c r="F494" s="187"/>
      <c r="G494" s="187"/>
      <c r="H494" s="187"/>
      <c r="K494" s="182"/>
      <c r="L494" s="183"/>
    </row>
    <row r="495" spans="1:12" x14ac:dyDescent="0.2">
      <c r="A495" s="178">
        <v>433</v>
      </c>
      <c r="B495" s="185"/>
      <c r="C495" s="186"/>
      <c r="D495" s="187"/>
      <c r="E495" s="187"/>
      <c r="F495" s="187"/>
      <c r="G495" s="187"/>
      <c r="H495" s="187"/>
      <c r="K495" s="182"/>
      <c r="L495" s="183"/>
    </row>
    <row r="496" spans="1:12" x14ac:dyDescent="0.2">
      <c r="A496" s="178">
        <v>434</v>
      </c>
      <c r="B496" s="185"/>
      <c r="C496" s="186"/>
      <c r="D496" s="187"/>
      <c r="E496" s="187"/>
      <c r="F496" s="187"/>
      <c r="G496" s="187"/>
      <c r="H496" s="187"/>
      <c r="K496" s="182"/>
      <c r="L496" s="183"/>
    </row>
    <row r="497" spans="1:12" x14ac:dyDescent="0.2">
      <c r="A497" s="178">
        <v>435</v>
      </c>
      <c r="B497" s="185"/>
      <c r="C497" s="186"/>
      <c r="D497" s="187"/>
      <c r="E497" s="187"/>
      <c r="F497" s="187"/>
      <c r="G497" s="187"/>
      <c r="H497" s="187"/>
      <c r="K497" s="182"/>
      <c r="L497" s="183"/>
    </row>
    <row r="498" spans="1:12" x14ac:dyDescent="0.2">
      <c r="A498" s="178">
        <v>436</v>
      </c>
      <c r="B498" s="185"/>
      <c r="C498" s="186"/>
      <c r="D498" s="187"/>
      <c r="E498" s="187"/>
      <c r="F498" s="187"/>
      <c r="G498" s="187"/>
      <c r="H498" s="187"/>
      <c r="K498" s="182"/>
      <c r="L498" s="183"/>
    </row>
    <row r="499" spans="1:12" x14ac:dyDescent="0.2">
      <c r="A499" s="178">
        <v>437</v>
      </c>
      <c r="B499" s="185"/>
      <c r="C499" s="186"/>
      <c r="D499" s="187"/>
      <c r="E499" s="187"/>
      <c r="F499" s="187"/>
      <c r="G499" s="187"/>
      <c r="H499" s="187"/>
      <c r="K499" s="182"/>
      <c r="L499" s="183"/>
    </row>
    <row r="500" spans="1:12" x14ac:dyDescent="0.2">
      <c r="A500" s="178">
        <v>438</v>
      </c>
      <c r="B500" s="185"/>
      <c r="C500" s="186"/>
      <c r="D500" s="187"/>
      <c r="E500" s="187"/>
      <c r="F500" s="187"/>
      <c r="G500" s="187"/>
      <c r="H500" s="187"/>
      <c r="K500" s="182"/>
      <c r="L500" s="183"/>
    </row>
    <row r="501" spans="1:12" x14ac:dyDescent="0.2">
      <c r="A501" s="178">
        <v>439</v>
      </c>
      <c r="B501" s="185"/>
      <c r="C501" s="186"/>
      <c r="D501" s="187"/>
      <c r="E501" s="187"/>
      <c r="F501" s="187"/>
      <c r="G501" s="187"/>
      <c r="H501" s="187"/>
      <c r="K501" s="182"/>
      <c r="L501" s="183"/>
    </row>
    <row r="502" spans="1:12" x14ac:dyDescent="0.2">
      <c r="A502" s="178">
        <v>440</v>
      </c>
      <c r="B502" s="185"/>
      <c r="C502" s="186"/>
      <c r="D502" s="187"/>
      <c r="E502" s="187"/>
      <c r="F502" s="187"/>
      <c r="G502" s="187"/>
      <c r="H502" s="187"/>
      <c r="K502" s="182"/>
      <c r="L502" s="183"/>
    </row>
    <row r="503" spans="1:12" x14ac:dyDescent="0.2">
      <c r="A503" s="178">
        <v>441</v>
      </c>
      <c r="B503" s="185"/>
      <c r="C503" s="186"/>
      <c r="D503" s="187"/>
      <c r="E503" s="187"/>
      <c r="F503" s="187"/>
      <c r="G503" s="187"/>
      <c r="H503" s="187"/>
      <c r="K503" s="182"/>
      <c r="L503" s="183"/>
    </row>
    <row r="504" spans="1:12" x14ac:dyDescent="0.2">
      <c r="A504" s="178">
        <v>442</v>
      </c>
      <c r="B504" s="185"/>
      <c r="C504" s="186"/>
      <c r="D504" s="187"/>
      <c r="E504" s="187"/>
      <c r="F504" s="187"/>
      <c r="G504" s="187"/>
      <c r="H504" s="187"/>
      <c r="K504" s="182"/>
      <c r="L504" s="183"/>
    </row>
    <row r="505" spans="1:12" x14ac:dyDescent="0.2">
      <c r="A505" s="178">
        <v>443</v>
      </c>
      <c r="B505" s="185"/>
      <c r="C505" s="186"/>
      <c r="D505" s="187"/>
      <c r="E505" s="187"/>
      <c r="F505" s="187"/>
      <c r="G505" s="187"/>
      <c r="H505" s="187"/>
      <c r="K505" s="182"/>
      <c r="L505" s="183"/>
    </row>
    <row r="506" spans="1:12" x14ac:dyDescent="0.2">
      <c r="A506" s="178">
        <v>444</v>
      </c>
      <c r="B506" s="185"/>
      <c r="C506" s="186"/>
      <c r="D506" s="187"/>
      <c r="E506" s="187"/>
      <c r="F506" s="187"/>
      <c r="G506" s="187"/>
      <c r="H506" s="187"/>
      <c r="K506" s="182"/>
      <c r="L506" s="183"/>
    </row>
    <row r="507" spans="1:12" x14ac:dyDescent="0.2">
      <c r="A507" s="178">
        <v>445</v>
      </c>
      <c r="B507" s="185"/>
      <c r="C507" s="186"/>
      <c r="D507" s="187"/>
      <c r="E507" s="187"/>
      <c r="F507" s="187"/>
      <c r="G507" s="187"/>
      <c r="H507" s="187"/>
      <c r="K507" s="182"/>
      <c r="L507" s="183"/>
    </row>
    <row r="508" spans="1:12" x14ac:dyDescent="0.2">
      <c r="A508" s="178">
        <v>446</v>
      </c>
      <c r="B508" s="185"/>
      <c r="C508" s="186"/>
      <c r="D508" s="187"/>
      <c r="E508" s="187"/>
      <c r="F508" s="187"/>
      <c r="G508" s="187"/>
      <c r="H508" s="187"/>
      <c r="K508" s="182"/>
      <c r="L508" s="183"/>
    </row>
    <row r="509" spans="1:12" x14ac:dyDescent="0.2">
      <c r="A509" s="178">
        <v>447</v>
      </c>
      <c r="B509" s="185"/>
      <c r="C509" s="186"/>
      <c r="D509" s="187"/>
      <c r="E509" s="187"/>
      <c r="F509" s="187"/>
      <c r="G509" s="187"/>
      <c r="H509" s="187"/>
      <c r="K509" s="182"/>
      <c r="L509" s="183"/>
    </row>
    <row r="510" spans="1:12" x14ac:dyDescent="0.2">
      <c r="A510" s="178">
        <v>448</v>
      </c>
      <c r="B510" s="185"/>
      <c r="C510" s="186"/>
      <c r="D510" s="187"/>
      <c r="E510" s="187"/>
      <c r="F510" s="187"/>
      <c r="G510" s="187"/>
      <c r="H510" s="187"/>
      <c r="K510" s="182"/>
      <c r="L510" s="183"/>
    </row>
    <row r="511" spans="1:12" x14ac:dyDescent="0.2">
      <c r="A511" s="178">
        <v>449</v>
      </c>
      <c r="B511" s="185"/>
      <c r="C511" s="186"/>
      <c r="D511" s="187"/>
      <c r="E511" s="187"/>
      <c r="F511" s="187"/>
      <c r="G511" s="187"/>
      <c r="H511" s="187"/>
      <c r="K511" s="182"/>
      <c r="L511" s="183"/>
    </row>
    <row r="512" spans="1:12" x14ac:dyDescent="0.2">
      <c r="A512" s="178">
        <v>450</v>
      </c>
      <c r="B512" s="185"/>
      <c r="C512" s="186"/>
      <c r="D512" s="187"/>
      <c r="E512" s="187"/>
      <c r="F512" s="187"/>
      <c r="G512" s="187"/>
      <c r="H512" s="187"/>
      <c r="K512" s="182"/>
      <c r="L512" s="183"/>
    </row>
    <row r="513" spans="1:8" x14ac:dyDescent="0.2">
      <c r="A513" s="188"/>
      <c r="B513" s="188"/>
      <c r="C513" s="188"/>
      <c r="D513" s="188"/>
      <c r="E513" s="188"/>
      <c r="F513" s="188"/>
      <c r="G513" s="188"/>
      <c r="H513" s="188"/>
    </row>
    <row r="514" spans="1:8" x14ac:dyDescent="0.2">
      <c r="A514" s="188"/>
      <c r="B514" s="188"/>
      <c r="C514" s="188"/>
      <c r="D514" s="188"/>
      <c r="E514" s="188"/>
      <c r="F514" s="188"/>
      <c r="G514" s="188"/>
      <c r="H514" s="188"/>
    </row>
    <row r="515" spans="1:8" x14ac:dyDescent="0.2">
      <c r="A515" s="188"/>
      <c r="B515" s="188"/>
      <c r="C515" s="188"/>
      <c r="D515" s="188"/>
      <c r="E515" s="188"/>
      <c r="F515" s="188"/>
      <c r="G515" s="188"/>
      <c r="H515" s="188"/>
    </row>
    <row r="516" spans="1:8" x14ac:dyDescent="0.2">
      <c r="A516" s="188"/>
      <c r="B516" s="188"/>
      <c r="C516" s="188"/>
      <c r="D516" s="188"/>
      <c r="E516" s="188"/>
      <c r="F516" s="188"/>
      <c r="G516" s="188"/>
      <c r="H516" s="188"/>
    </row>
    <row r="517" spans="1:8" x14ac:dyDescent="0.2">
      <c r="A517" s="188"/>
      <c r="B517" s="188"/>
      <c r="C517" s="188"/>
      <c r="D517" s="188"/>
      <c r="E517" s="188"/>
      <c r="F517" s="188"/>
      <c r="G517" s="188"/>
      <c r="H517" s="188"/>
    </row>
    <row r="518" spans="1:8" x14ac:dyDescent="0.2">
      <c r="A518" s="188"/>
      <c r="B518" s="188"/>
      <c r="C518" s="188"/>
      <c r="D518" s="188"/>
      <c r="E518" s="188"/>
      <c r="F518" s="188"/>
      <c r="G518" s="188"/>
      <c r="H518" s="188"/>
    </row>
    <row r="519" spans="1:8" x14ac:dyDescent="0.2">
      <c r="A519" s="188"/>
      <c r="B519" s="188"/>
      <c r="C519" s="188"/>
      <c r="D519" s="188"/>
      <c r="E519" s="188"/>
      <c r="F519" s="188"/>
      <c r="G519" s="188"/>
      <c r="H519" s="188"/>
    </row>
    <row r="520" spans="1:8" x14ac:dyDescent="0.2">
      <c r="A520" s="188"/>
      <c r="B520" s="188"/>
      <c r="C520" s="188"/>
      <c r="D520" s="188"/>
      <c r="E520" s="188"/>
      <c r="F520" s="188"/>
      <c r="G520" s="188"/>
      <c r="H520" s="188"/>
    </row>
    <row r="521" spans="1:8" x14ac:dyDescent="0.2">
      <c r="A521" s="188"/>
      <c r="B521" s="188"/>
      <c r="C521" s="188"/>
      <c r="D521" s="188"/>
      <c r="E521" s="188"/>
      <c r="F521" s="188"/>
      <c r="G521" s="188"/>
      <c r="H521" s="188"/>
    </row>
    <row r="522" spans="1:8" x14ac:dyDescent="0.2">
      <c r="A522" s="188"/>
      <c r="B522" s="188"/>
      <c r="C522" s="188"/>
      <c r="D522" s="188"/>
      <c r="E522" s="188"/>
      <c r="F522" s="188"/>
      <c r="G522" s="188"/>
      <c r="H522" s="188"/>
    </row>
    <row r="523" spans="1:8" x14ac:dyDescent="0.2">
      <c r="A523" s="188"/>
      <c r="B523" s="188"/>
      <c r="C523" s="188"/>
      <c r="D523" s="188"/>
      <c r="E523" s="188"/>
      <c r="F523" s="188"/>
      <c r="G523" s="188"/>
      <c r="H523" s="188"/>
    </row>
    <row r="524" spans="1:8" x14ac:dyDescent="0.2">
      <c r="A524" s="188"/>
      <c r="B524" s="188"/>
      <c r="C524" s="188"/>
      <c r="D524" s="188"/>
      <c r="E524" s="188"/>
      <c r="F524" s="188"/>
      <c r="G524" s="188"/>
      <c r="H524" s="188"/>
    </row>
    <row r="525" spans="1:8" x14ac:dyDescent="0.2">
      <c r="A525" s="188"/>
      <c r="B525" s="188"/>
      <c r="C525" s="188"/>
      <c r="D525" s="188"/>
      <c r="E525" s="188"/>
      <c r="F525" s="188"/>
      <c r="G525" s="188"/>
      <c r="H525" s="188"/>
    </row>
    <row r="526" spans="1:8" x14ac:dyDescent="0.2">
      <c r="A526" s="188"/>
      <c r="B526" s="188"/>
      <c r="C526" s="188"/>
      <c r="D526" s="188"/>
      <c r="E526" s="188"/>
      <c r="F526" s="188"/>
      <c r="G526" s="188"/>
      <c r="H526" s="188"/>
    </row>
    <row r="527" spans="1:8" x14ac:dyDescent="0.2">
      <c r="A527" s="188"/>
      <c r="B527" s="188"/>
      <c r="C527" s="188"/>
      <c r="D527" s="188"/>
      <c r="E527" s="188"/>
      <c r="F527" s="188"/>
      <c r="G527" s="188"/>
      <c r="H527" s="188"/>
    </row>
    <row r="528" spans="1:8" x14ac:dyDescent="0.2">
      <c r="A528" s="188"/>
      <c r="B528" s="188"/>
      <c r="C528" s="188"/>
      <c r="D528" s="188"/>
      <c r="E528" s="188"/>
      <c r="F528" s="188"/>
      <c r="G528" s="188"/>
      <c r="H528" s="188"/>
    </row>
    <row r="529" spans="1:8" x14ac:dyDescent="0.2">
      <c r="A529" s="188"/>
      <c r="B529" s="188"/>
      <c r="C529" s="188"/>
      <c r="D529" s="188"/>
      <c r="E529" s="188"/>
      <c r="F529" s="188"/>
      <c r="G529" s="188"/>
      <c r="H529" s="188"/>
    </row>
    <row r="530" spans="1:8" x14ac:dyDescent="0.2">
      <c r="A530" s="188"/>
      <c r="B530" s="188"/>
      <c r="C530" s="188"/>
      <c r="D530" s="188"/>
      <c r="E530" s="188"/>
      <c r="F530" s="188"/>
      <c r="G530" s="188"/>
      <c r="H530" s="188"/>
    </row>
    <row r="531" spans="1:8" x14ac:dyDescent="0.2">
      <c r="A531" s="188"/>
      <c r="B531" s="188"/>
      <c r="C531" s="188"/>
      <c r="D531" s="188"/>
      <c r="E531" s="188"/>
      <c r="F531" s="188"/>
      <c r="G531" s="188"/>
      <c r="H531" s="188"/>
    </row>
    <row r="532" spans="1:8" x14ac:dyDescent="0.2">
      <c r="A532" s="188"/>
      <c r="B532" s="188"/>
      <c r="C532" s="188"/>
      <c r="D532" s="188"/>
      <c r="E532" s="188"/>
      <c r="F532" s="188"/>
      <c r="G532" s="188"/>
      <c r="H532" s="188"/>
    </row>
    <row r="533" spans="1:8" x14ac:dyDescent="0.2">
      <c r="A533" s="188"/>
      <c r="B533" s="188"/>
      <c r="C533" s="188"/>
      <c r="D533" s="188"/>
      <c r="E533" s="188"/>
      <c r="F533" s="188"/>
      <c r="G533" s="188"/>
      <c r="H533" s="188"/>
    </row>
    <row r="534" spans="1:8" x14ac:dyDescent="0.2">
      <c r="A534" s="188"/>
      <c r="B534" s="188"/>
      <c r="C534" s="188"/>
      <c r="D534" s="188"/>
      <c r="E534" s="188"/>
      <c r="F534" s="188"/>
      <c r="G534" s="188"/>
      <c r="H534" s="188"/>
    </row>
    <row r="535" spans="1:8" x14ac:dyDescent="0.2">
      <c r="A535" s="188"/>
      <c r="B535" s="188"/>
      <c r="C535" s="188"/>
      <c r="D535" s="188"/>
      <c r="E535" s="188"/>
      <c r="F535" s="188"/>
      <c r="G535" s="188"/>
      <c r="H535" s="188"/>
    </row>
    <row r="536" spans="1:8" x14ac:dyDescent="0.2">
      <c r="A536" s="188"/>
      <c r="B536" s="188"/>
      <c r="C536" s="188"/>
      <c r="D536" s="188"/>
      <c r="E536" s="188"/>
      <c r="F536" s="188"/>
      <c r="G536" s="188"/>
      <c r="H536" s="188"/>
    </row>
    <row r="537" spans="1:8" x14ac:dyDescent="0.2">
      <c r="A537" s="188"/>
      <c r="B537" s="188"/>
      <c r="C537" s="188"/>
      <c r="D537" s="188"/>
      <c r="E537" s="188"/>
      <c r="F537" s="188"/>
      <c r="G537" s="188"/>
      <c r="H537" s="188"/>
    </row>
    <row r="538" spans="1:8" x14ac:dyDescent="0.2">
      <c r="A538" s="188"/>
      <c r="B538" s="188"/>
      <c r="C538" s="188"/>
      <c r="D538" s="188"/>
      <c r="E538" s="188"/>
      <c r="F538" s="188"/>
      <c r="G538" s="188"/>
      <c r="H538" s="188"/>
    </row>
    <row r="539" spans="1:8" x14ac:dyDescent="0.2">
      <c r="A539" s="188"/>
      <c r="B539" s="188"/>
      <c r="C539" s="188"/>
      <c r="D539" s="188"/>
      <c r="E539" s="188"/>
      <c r="F539" s="188"/>
      <c r="G539" s="188"/>
      <c r="H539" s="188"/>
    </row>
    <row r="540" spans="1:8" x14ac:dyDescent="0.2">
      <c r="A540" s="188"/>
      <c r="B540" s="188"/>
      <c r="C540" s="188"/>
      <c r="D540" s="188"/>
      <c r="E540" s="188"/>
      <c r="F540" s="188"/>
      <c r="G540" s="188"/>
      <c r="H540" s="188"/>
    </row>
    <row r="541" spans="1:8" x14ac:dyDescent="0.2">
      <c r="A541" s="188"/>
      <c r="B541" s="188"/>
      <c r="C541" s="188"/>
      <c r="D541" s="188"/>
      <c r="E541" s="188"/>
      <c r="F541" s="188"/>
      <c r="G541" s="188"/>
      <c r="H541" s="188"/>
    </row>
    <row r="542" spans="1:8" x14ac:dyDescent="0.2">
      <c r="A542" s="188"/>
      <c r="B542" s="188"/>
      <c r="C542" s="188"/>
      <c r="D542" s="188"/>
      <c r="E542" s="188"/>
      <c r="F542" s="188"/>
      <c r="G542" s="188"/>
      <c r="H542" s="188"/>
    </row>
    <row r="543" spans="1:8" x14ac:dyDescent="0.2">
      <c r="A543" s="188"/>
      <c r="B543" s="188"/>
      <c r="C543" s="188"/>
      <c r="D543" s="188"/>
      <c r="E543" s="188"/>
      <c r="F543" s="188"/>
      <c r="G543" s="188"/>
      <c r="H543" s="188"/>
    </row>
    <row r="544" spans="1:8" x14ac:dyDescent="0.2">
      <c r="A544" s="188"/>
      <c r="B544" s="188"/>
      <c r="C544" s="188"/>
      <c r="D544" s="188"/>
      <c r="E544" s="188"/>
      <c r="F544" s="188"/>
      <c r="G544" s="188"/>
      <c r="H544" s="188"/>
    </row>
    <row r="545" spans="1:8" x14ac:dyDescent="0.2">
      <c r="A545" s="188"/>
      <c r="B545" s="188"/>
      <c r="C545" s="188"/>
      <c r="D545" s="188"/>
      <c r="E545" s="188"/>
      <c r="F545" s="188"/>
      <c r="G545" s="188"/>
      <c r="H545" s="188"/>
    </row>
    <row r="546" spans="1:8" x14ac:dyDescent="0.2">
      <c r="A546" s="188"/>
      <c r="B546" s="188"/>
      <c r="C546" s="188"/>
      <c r="D546" s="188"/>
      <c r="E546" s="188"/>
      <c r="F546" s="188"/>
      <c r="G546" s="188"/>
      <c r="H546" s="188"/>
    </row>
    <row r="547" spans="1:8" x14ac:dyDescent="0.2">
      <c r="A547" s="188"/>
      <c r="B547" s="188"/>
      <c r="C547" s="188"/>
      <c r="D547" s="188"/>
      <c r="E547" s="188"/>
      <c r="F547" s="188"/>
      <c r="G547" s="188"/>
      <c r="H547" s="188"/>
    </row>
    <row r="548" spans="1:8" x14ac:dyDescent="0.2">
      <c r="A548" s="188"/>
      <c r="B548" s="188"/>
      <c r="C548" s="188"/>
      <c r="D548" s="188"/>
      <c r="E548" s="188"/>
      <c r="F548" s="188"/>
      <c r="G548" s="188"/>
      <c r="H548" s="188"/>
    </row>
    <row r="549" spans="1:8" x14ac:dyDescent="0.2">
      <c r="A549" s="188"/>
      <c r="B549" s="188"/>
      <c r="C549" s="188"/>
      <c r="D549" s="188"/>
      <c r="E549" s="188"/>
      <c r="F549" s="188"/>
      <c r="G549" s="188"/>
      <c r="H549" s="188"/>
    </row>
    <row r="550" spans="1:8" x14ac:dyDescent="0.2">
      <c r="A550" s="188"/>
      <c r="B550" s="188"/>
      <c r="C550" s="188"/>
      <c r="D550" s="188"/>
      <c r="E550" s="188"/>
      <c r="F550" s="188"/>
      <c r="G550" s="188"/>
      <c r="H550" s="188"/>
    </row>
    <row r="551" spans="1:8" x14ac:dyDescent="0.2">
      <c r="A551" s="188"/>
      <c r="B551" s="188"/>
      <c r="C551" s="188"/>
      <c r="D551" s="188"/>
      <c r="E551" s="188"/>
      <c r="F551" s="188"/>
      <c r="G551" s="188"/>
      <c r="H551" s="188"/>
    </row>
    <row r="552" spans="1:8" x14ac:dyDescent="0.2">
      <c r="A552" s="188"/>
      <c r="B552" s="188"/>
      <c r="C552" s="188"/>
      <c r="D552" s="188"/>
      <c r="E552" s="188"/>
      <c r="F552" s="188"/>
      <c r="G552" s="188"/>
      <c r="H552" s="188"/>
    </row>
    <row r="553" spans="1:8" x14ac:dyDescent="0.2">
      <c r="A553" s="188"/>
      <c r="B553" s="188"/>
      <c r="C553" s="188"/>
      <c r="D553" s="188"/>
      <c r="E553" s="188"/>
      <c r="F553" s="188"/>
      <c r="G553" s="188"/>
      <c r="H553" s="188"/>
    </row>
    <row r="554" spans="1:8" x14ac:dyDescent="0.2">
      <c r="A554" s="188"/>
      <c r="B554" s="188"/>
      <c r="C554" s="188"/>
      <c r="D554" s="188"/>
      <c r="E554" s="188"/>
      <c r="F554" s="188"/>
      <c r="G554" s="188"/>
      <c r="H554" s="188"/>
    </row>
    <row r="555" spans="1:8" x14ac:dyDescent="0.2">
      <c r="A555" s="188"/>
      <c r="B555" s="188"/>
      <c r="C555" s="188"/>
      <c r="D555" s="188"/>
      <c r="E555" s="188"/>
      <c r="F555" s="188"/>
      <c r="G555" s="188"/>
      <c r="H555" s="188"/>
    </row>
    <row r="556" spans="1:8" x14ac:dyDescent="0.2">
      <c r="A556" s="188"/>
      <c r="B556" s="188"/>
      <c r="C556" s="188"/>
      <c r="D556" s="188"/>
      <c r="E556" s="188"/>
      <c r="F556" s="188"/>
      <c r="G556" s="188"/>
      <c r="H556" s="188"/>
    </row>
    <row r="557" spans="1:8" x14ac:dyDescent="0.2">
      <c r="A557" s="188"/>
      <c r="B557" s="188"/>
      <c r="C557" s="188"/>
      <c r="D557" s="188"/>
      <c r="E557" s="188"/>
      <c r="F557" s="188"/>
      <c r="G557" s="188"/>
      <c r="H557" s="188"/>
    </row>
    <row r="558" spans="1:8" x14ac:dyDescent="0.2">
      <c r="A558" s="188"/>
      <c r="B558" s="188"/>
      <c r="C558" s="188"/>
      <c r="D558" s="188"/>
      <c r="E558" s="188"/>
      <c r="F558" s="188"/>
      <c r="G558" s="188"/>
      <c r="H558" s="188"/>
    </row>
    <row r="559" spans="1:8" x14ac:dyDescent="0.2">
      <c r="A559" s="188"/>
      <c r="B559" s="188"/>
      <c r="C559" s="188"/>
      <c r="D559" s="188"/>
      <c r="E559" s="188"/>
      <c r="F559" s="188"/>
      <c r="G559" s="188"/>
      <c r="H559" s="188"/>
    </row>
    <row r="560" spans="1:8" x14ac:dyDescent="0.2">
      <c r="A560" s="188"/>
      <c r="B560" s="188"/>
      <c r="C560" s="188"/>
      <c r="D560" s="188"/>
      <c r="E560" s="188"/>
      <c r="F560" s="188"/>
      <c r="G560" s="188"/>
      <c r="H560" s="188"/>
    </row>
    <row r="561" spans="1:8" x14ac:dyDescent="0.2">
      <c r="A561" s="188"/>
      <c r="B561" s="188"/>
      <c r="C561" s="188"/>
      <c r="D561" s="188"/>
      <c r="E561" s="188"/>
      <c r="F561" s="188"/>
      <c r="G561" s="188"/>
      <c r="H561" s="188"/>
    </row>
    <row r="562" spans="1:8" x14ac:dyDescent="0.2">
      <c r="A562" s="188"/>
      <c r="B562" s="188"/>
      <c r="C562" s="188"/>
      <c r="D562" s="188"/>
      <c r="E562" s="188"/>
      <c r="F562" s="188"/>
      <c r="G562" s="188"/>
      <c r="H562" s="188"/>
    </row>
    <row r="563" spans="1:8" x14ac:dyDescent="0.2">
      <c r="A563" s="188"/>
      <c r="B563" s="188"/>
      <c r="C563" s="188"/>
      <c r="D563" s="188"/>
      <c r="E563" s="188"/>
      <c r="F563" s="188"/>
      <c r="G563" s="188"/>
      <c r="H563" s="188"/>
    </row>
    <row r="564" spans="1:8" x14ac:dyDescent="0.2">
      <c r="A564" s="188"/>
      <c r="B564" s="188"/>
      <c r="C564" s="188"/>
      <c r="D564" s="188"/>
      <c r="E564" s="188"/>
      <c r="F564" s="188"/>
      <c r="G564" s="188"/>
      <c r="H564" s="188"/>
    </row>
    <row r="565" spans="1:8" x14ac:dyDescent="0.2">
      <c r="A565" s="188"/>
      <c r="B565" s="188"/>
      <c r="C565" s="188"/>
      <c r="D565" s="188"/>
      <c r="E565" s="188"/>
      <c r="F565" s="188"/>
      <c r="G565" s="188"/>
      <c r="H565" s="188"/>
    </row>
    <row r="566" spans="1:8" x14ac:dyDescent="0.2">
      <c r="A566" s="188"/>
      <c r="B566" s="188"/>
      <c r="C566" s="188"/>
      <c r="D566" s="188"/>
      <c r="E566" s="188"/>
      <c r="F566" s="188"/>
      <c r="G566" s="188"/>
      <c r="H566" s="188"/>
    </row>
    <row r="567" spans="1:8" x14ac:dyDescent="0.2">
      <c r="A567" s="188"/>
      <c r="B567" s="188"/>
      <c r="C567" s="188"/>
      <c r="D567" s="188"/>
      <c r="E567" s="188"/>
      <c r="F567" s="188"/>
      <c r="G567" s="188"/>
      <c r="H567" s="188"/>
    </row>
    <row r="568" spans="1:8" x14ac:dyDescent="0.2">
      <c r="A568" s="188"/>
      <c r="B568" s="188"/>
      <c r="C568" s="188"/>
      <c r="D568" s="188"/>
      <c r="E568" s="188"/>
      <c r="F568" s="188"/>
      <c r="G568" s="188"/>
      <c r="H568" s="188"/>
    </row>
    <row r="569" spans="1:8" x14ac:dyDescent="0.2">
      <c r="A569" s="188"/>
      <c r="B569" s="188"/>
      <c r="C569" s="188"/>
      <c r="D569" s="188"/>
      <c r="E569" s="188"/>
      <c r="F569" s="188"/>
      <c r="G569" s="188"/>
      <c r="H569" s="188"/>
    </row>
    <row r="570" spans="1:8" x14ac:dyDescent="0.2">
      <c r="A570" s="188"/>
      <c r="B570" s="188"/>
      <c r="C570" s="188"/>
      <c r="D570" s="188"/>
      <c r="E570" s="188"/>
      <c r="F570" s="188"/>
      <c r="G570" s="188"/>
      <c r="H570" s="188"/>
    </row>
    <row r="571" spans="1:8" x14ac:dyDescent="0.2">
      <c r="A571" s="188"/>
      <c r="B571" s="188"/>
      <c r="C571" s="188"/>
      <c r="D571" s="188"/>
      <c r="E571" s="188"/>
      <c r="F571" s="188"/>
      <c r="G571" s="188"/>
      <c r="H571" s="188"/>
    </row>
    <row r="572" spans="1:8" x14ac:dyDescent="0.2">
      <c r="A572" s="188"/>
      <c r="B572" s="188"/>
      <c r="C572" s="188"/>
      <c r="D572" s="188"/>
      <c r="E572" s="188"/>
      <c r="F572" s="188"/>
      <c r="G572" s="188"/>
      <c r="H572" s="188"/>
    </row>
    <row r="573" spans="1:8" x14ac:dyDescent="0.2">
      <c r="A573" s="188"/>
      <c r="B573" s="188"/>
      <c r="C573" s="188"/>
      <c r="D573" s="188"/>
      <c r="E573" s="188"/>
      <c r="F573" s="188"/>
      <c r="G573" s="188"/>
      <c r="H573" s="188"/>
    </row>
    <row r="574" spans="1:8" x14ac:dyDescent="0.2">
      <c r="A574" s="188"/>
      <c r="B574" s="188"/>
      <c r="C574" s="188"/>
      <c r="D574" s="188"/>
      <c r="E574" s="188"/>
      <c r="F574" s="188"/>
      <c r="G574" s="188"/>
      <c r="H574" s="188"/>
    </row>
    <row r="575" spans="1:8" x14ac:dyDescent="0.2">
      <c r="A575" s="188"/>
      <c r="B575" s="188"/>
      <c r="C575" s="188"/>
      <c r="D575" s="188"/>
      <c r="E575" s="188"/>
      <c r="F575" s="188"/>
      <c r="G575" s="188"/>
      <c r="H575" s="188"/>
    </row>
    <row r="576" spans="1:8" x14ac:dyDescent="0.2">
      <c r="A576" s="188"/>
      <c r="B576" s="188"/>
      <c r="C576" s="188"/>
      <c r="D576" s="188"/>
      <c r="E576" s="188"/>
      <c r="F576" s="188"/>
      <c r="G576" s="188"/>
      <c r="H576" s="188"/>
    </row>
    <row r="577" spans="1:8" x14ac:dyDescent="0.2">
      <c r="A577" s="188"/>
      <c r="B577" s="188"/>
      <c r="C577" s="188"/>
      <c r="D577" s="188"/>
      <c r="E577" s="188"/>
      <c r="F577" s="188"/>
      <c r="G577" s="188"/>
      <c r="H577" s="188"/>
    </row>
    <row r="578" spans="1:8" x14ac:dyDescent="0.2">
      <c r="A578" s="188"/>
      <c r="B578" s="188"/>
      <c r="C578" s="188"/>
      <c r="D578" s="188"/>
      <c r="E578" s="188"/>
      <c r="F578" s="188"/>
      <c r="G578" s="188"/>
      <c r="H578" s="188"/>
    </row>
    <row r="579" spans="1:8" x14ac:dyDescent="0.2">
      <c r="A579" s="188"/>
      <c r="B579" s="188"/>
      <c r="C579" s="188"/>
      <c r="D579" s="188"/>
      <c r="E579" s="188"/>
      <c r="F579" s="188"/>
      <c r="G579" s="188"/>
      <c r="H579" s="188"/>
    </row>
    <row r="580" spans="1:8" x14ac:dyDescent="0.2">
      <c r="A580" s="188"/>
      <c r="B580" s="188"/>
      <c r="C580" s="188"/>
      <c r="D580" s="188"/>
      <c r="E580" s="188"/>
      <c r="F580" s="188"/>
      <c r="G580" s="188"/>
      <c r="H580" s="188"/>
    </row>
    <row r="581" spans="1:8" x14ac:dyDescent="0.2">
      <c r="A581" s="188"/>
      <c r="B581" s="188"/>
      <c r="C581" s="188"/>
      <c r="D581" s="188"/>
      <c r="E581" s="188"/>
      <c r="F581" s="188"/>
      <c r="G581" s="188"/>
      <c r="H581" s="188"/>
    </row>
    <row r="582" spans="1:8" x14ac:dyDescent="0.2">
      <c r="A582" s="188"/>
      <c r="B582" s="188"/>
      <c r="C582" s="188"/>
      <c r="D582" s="188"/>
      <c r="E582" s="188"/>
      <c r="F582" s="188"/>
      <c r="G582" s="188"/>
      <c r="H582" s="188"/>
    </row>
    <row r="583" spans="1:8" x14ac:dyDescent="0.2">
      <c r="A583" s="188"/>
      <c r="B583" s="188"/>
      <c r="C583" s="188"/>
      <c r="D583" s="188"/>
      <c r="E583" s="188"/>
      <c r="F583" s="188"/>
      <c r="G583" s="188"/>
      <c r="H583" s="188"/>
    </row>
    <row r="584" spans="1:8" x14ac:dyDescent="0.2">
      <c r="A584" s="188"/>
      <c r="B584" s="188"/>
      <c r="C584" s="188"/>
      <c r="D584" s="188"/>
      <c r="E584" s="188"/>
      <c r="F584" s="188"/>
      <c r="G584" s="188"/>
      <c r="H584" s="188"/>
    </row>
    <row r="585" spans="1:8" x14ac:dyDescent="0.2">
      <c r="A585" s="188"/>
      <c r="B585" s="188"/>
      <c r="C585" s="188"/>
      <c r="D585" s="188"/>
      <c r="E585" s="188"/>
      <c r="F585" s="188"/>
      <c r="G585" s="188"/>
      <c r="H585" s="188"/>
    </row>
    <row r="586" spans="1:8" x14ac:dyDescent="0.2">
      <c r="A586" s="188"/>
      <c r="B586" s="188"/>
      <c r="C586" s="188"/>
      <c r="D586" s="188"/>
      <c r="E586" s="188"/>
      <c r="F586" s="188"/>
      <c r="G586" s="188"/>
      <c r="H586" s="188"/>
    </row>
    <row r="587" spans="1:8" x14ac:dyDescent="0.2">
      <c r="A587" s="188"/>
      <c r="B587" s="188"/>
      <c r="C587" s="188"/>
      <c r="D587" s="188"/>
      <c r="E587" s="188"/>
      <c r="F587" s="188"/>
      <c r="G587" s="188"/>
      <c r="H587" s="188"/>
    </row>
    <row r="588" spans="1:8" x14ac:dyDescent="0.2">
      <c r="A588" s="188"/>
      <c r="B588" s="188"/>
      <c r="C588" s="188"/>
      <c r="D588" s="188"/>
      <c r="E588" s="188"/>
      <c r="F588" s="188"/>
      <c r="G588" s="188"/>
      <c r="H588" s="188"/>
    </row>
    <row r="589" spans="1:8" x14ac:dyDescent="0.2">
      <c r="A589" s="188"/>
      <c r="B589" s="188"/>
      <c r="C589" s="188"/>
      <c r="D589" s="188"/>
      <c r="E589" s="188"/>
      <c r="F589" s="188"/>
      <c r="G589" s="188"/>
      <c r="H589" s="188"/>
    </row>
    <row r="590" spans="1:8" x14ac:dyDescent="0.2">
      <c r="A590" s="188"/>
      <c r="B590" s="188"/>
      <c r="C590" s="188"/>
      <c r="D590" s="188"/>
      <c r="E590" s="188"/>
      <c r="F590" s="188"/>
      <c r="G590" s="188"/>
      <c r="H590" s="188"/>
    </row>
    <row r="591" spans="1:8" x14ac:dyDescent="0.2">
      <c r="A591" s="188"/>
      <c r="B591" s="188"/>
      <c r="C591" s="188"/>
      <c r="D591" s="188"/>
      <c r="E591" s="188"/>
      <c r="F591" s="188"/>
      <c r="G591" s="188"/>
      <c r="H591" s="188"/>
    </row>
    <row r="592" spans="1:8" x14ac:dyDescent="0.2">
      <c r="A592" s="188"/>
      <c r="B592" s="188"/>
      <c r="C592" s="188"/>
      <c r="D592" s="188"/>
      <c r="E592" s="188"/>
      <c r="F592" s="188"/>
      <c r="G592" s="188"/>
      <c r="H592" s="188"/>
    </row>
    <row r="593" spans="1:8" x14ac:dyDescent="0.2">
      <c r="A593" s="188"/>
      <c r="B593" s="188"/>
      <c r="C593" s="188"/>
      <c r="D593" s="188"/>
      <c r="E593" s="188"/>
      <c r="F593" s="188"/>
      <c r="G593" s="188"/>
      <c r="H593" s="188"/>
    </row>
    <row r="594" spans="1:8" x14ac:dyDescent="0.2">
      <c r="A594" s="188"/>
      <c r="B594" s="188"/>
      <c r="C594" s="188"/>
      <c r="D594" s="188"/>
      <c r="E594" s="188"/>
      <c r="F594" s="188"/>
      <c r="G594" s="188"/>
      <c r="H594" s="188"/>
    </row>
    <row r="595" spans="1:8" x14ac:dyDescent="0.2">
      <c r="A595" s="188"/>
      <c r="B595" s="188"/>
      <c r="C595" s="188"/>
      <c r="D595" s="188"/>
      <c r="E595" s="188"/>
      <c r="F595" s="188"/>
      <c r="G595" s="188"/>
      <c r="H595" s="188"/>
    </row>
    <row r="596" spans="1:8" x14ac:dyDescent="0.2">
      <c r="A596" s="188"/>
      <c r="B596" s="188"/>
      <c r="C596" s="188"/>
      <c r="D596" s="188"/>
      <c r="E596" s="188"/>
      <c r="F596" s="188"/>
      <c r="G596" s="188"/>
      <c r="H596" s="188"/>
    </row>
    <row r="597" spans="1:8" x14ac:dyDescent="0.2">
      <c r="A597" s="188"/>
      <c r="B597" s="188"/>
      <c r="C597" s="188"/>
      <c r="D597" s="188"/>
      <c r="E597" s="188"/>
      <c r="F597" s="188"/>
      <c r="G597" s="188"/>
      <c r="H597" s="188"/>
    </row>
    <row r="598" spans="1:8" x14ac:dyDescent="0.2">
      <c r="A598" s="188"/>
      <c r="B598" s="188"/>
      <c r="C598" s="188"/>
      <c r="D598" s="188"/>
      <c r="E598" s="188"/>
      <c r="F598" s="188"/>
      <c r="G598" s="188"/>
      <c r="H598" s="188"/>
    </row>
    <row r="599" spans="1:8" x14ac:dyDescent="0.2">
      <c r="A599" s="188"/>
      <c r="B599" s="188"/>
      <c r="C599" s="188"/>
      <c r="D599" s="188"/>
      <c r="E599" s="188"/>
      <c r="F599" s="188"/>
      <c r="G599" s="188"/>
      <c r="H599" s="188"/>
    </row>
    <row r="600" spans="1:8" x14ac:dyDescent="0.2">
      <c r="A600" s="188"/>
      <c r="B600" s="188"/>
      <c r="C600" s="188"/>
      <c r="D600" s="188"/>
      <c r="E600" s="188"/>
      <c r="F600" s="188"/>
      <c r="G600" s="188"/>
      <c r="H600" s="188"/>
    </row>
    <row r="601" spans="1:8" x14ac:dyDescent="0.2">
      <c r="A601" s="188"/>
      <c r="B601" s="188"/>
      <c r="C601" s="188"/>
      <c r="D601" s="188"/>
      <c r="E601" s="188"/>
      <c r="F601" s="188"/>
      <c r="G601" s="188"/>
      <c r="H601" s="188"/>
    </row>
    <row r="602" spans="1:8" x14ac:dyDescent="0.2">
      <c r="A602" s="188"/>
      <c r="B602" s="188"/>
      <c r="C602" s="188"/>
      <c r="D602" s="188"/>
      <c r="E602" s="188"/>
      <c r="F602" s="188"/>
      <c r="G602" s="188"/>
      <c r="H602" s="188"/>
    </row>
    <row r="603" spans="1:8" x14ac:dyDescent="0.2">
      <c r="A603" s="188"/>
      <c r="B603" s="188"/>
      <c r="C603" s="188"/>
      <c r="D603" s="188"/>
      <c r="E603" s="188"/>
      <c r="F603" s="188"/>
      <c r="G603" s="188"/>
      <c r="H603" s="188"/>
    </row>
    <row r="604" spans="1:8" x14ac:dyDescent="0.2">
      <c r="A604" s="188"/>
      <c r="B604" s="188"/>
      <c r="C604" s="188"/>
      <c r="D604" s="188"/>
      <c r="E604" s="188"/>
      <c r="F604" s="188"/>
      <c r="G604" s="188"/>
      <c r="H604" s="188"/>
    </row>
    <row r="605" spans="1:8" x14ac:dyDescent="0.2">
      <c r="A605" s="188"/>
      <c r="B605" s="188"/>
      <c r="C605" s="188"/>
      <c r="D605" s="188"/>
      <c r="E605" s="188"/>
      <c r="F605" s="188"/>
      <c r="G605" s="188"/>
      <c r="H605" s="188"/>
    </row>
    <row r="606" spans="1:8" x14ac:dyDescent="0.2">
      <c r="A606" s="188"/>
      <c r="B606" s="188"/>
      <c r="C606" s="188"/>
      <c r="D606" s="188"/>
      <c r="E606" s="188"/>
      <c r="F606" s="188"/>
      <c r="G606" s="188"/>
      <c r="H606" s="188"/>
    </row>
    <row r="607" spans="1:8" x14ac:dyDescent="0.2">
      <c r="A607" s="188"/>
      <c r="B607" s="188"/>
      <c r="C607" s="188"/>
      <c r="D607" s="188"/>
      <c r="E607" s="188"/>
      <c r="F607" s="188"/>
      <c r="G607" s="188"/>
      <c r="H607" s="188"/>
    </row>
    <row r="608" spans="1:8" x14ac:dyDescent="0.2">
      <c r="A608" s="188"/>
      <c r="B608" s="188"/>
      <c r="C608" s="188"/>
      <c r="D608" s="188"/>
      <c r="E608" s="188"/>
      <c r="F608" s="188"/>
      <c r="G608" s="188"/>
      <c r="H608" s="188"/>
    </row>
    <row r="609" spans="1:8" x14ac:dyDescent="0.2">
      <c r="A609" s="188"/>
      <c r="B609" s="188"/>
      <c r="C609" s="188"/>
      <c r="D609" s="188"/>
      <c r="E609" s="188"/>
      <c r="F609" s="188"/>
      <c r="G609" s="188"/>
      <c r="H609" s="188"/>
    </row>
    <row r="610" spans="1:8" x14ac:dyDescent="0.2">
      <c r="A610" s="188"/>
      <c r="B610" s="188"/>
      <c r="C610" s="188"/>
      <c r="D610" s="188"/>
      <c r="E610" s="188"/>
      <c r="F610" s="188"/>
      <c r="G610" s="188"/>
      <c r="H610" s="188"/>
    </row>
    <row r="611" spans="1:8" x14ac:dyDescent="0.2">
      <c r="A611" s="188"/>
      <c r="B611" s="188"/>
      <c r="C611" s="188"/>
      <c r="D611" s="188"/>
      <c r="E611" s="188"/>
      <c r="F611" s="188"/>
      <c r="G611" s="188"/>
      <c r="H611" s="188"/>
    </row>
    <row r="612" spans="1:8" x14ac:dyDescent="0.2">
      <c r="A612" s="188"/>
      <c r="B612" s="188"/>
      <c r="C612" s="188"/>
      <c r="D612" s="188"/>
      <c r="E612" s="188"/>
      <c r="F612" s="188"/>
      <c r="G612" s="188"/>
      <c r="H612" s="188"/>
    </row>
    <row r="613" spans="1:8" x14ac:dyDescent="0.2">
      <c r="A613" s="188"/>
      <c r="B613" s="188"/>
      <c r="C613" s="188"/>
      <c r="D613" s="188"/>
      <c r="E613" s="188"/>
      <c r="F613" s="188"/>
      <c r="G613" s="188"/>
      <c r="H613" s="188"/>
    </row>
    <row r="614" spans="1:8" x14ac:dyDescent="0.2">
      <c r="A614" s="188"/>
      <c r="B614" s="188"/>
      <c r="C614" s="188"/>
      <c r="D614" s="188"/>
      <c r="E614" s="188"/>
      <c r="F614" s="188"/>
      <c r="G614" s="188"/>
      <c r="H614" s="188"/>
    </row>
    <row r="615" spans="1:8" x14ac:dyDescent="0.2">
      <c r="A615" s="188"/>
      <c r="B615" s="188"/>
      <c r="C615" s="188"/>
      <c r="D615" s="188"/>
      <c r="E615" s="188"/>
      <c r="F615" s="188"/>
      <c r="G615" s="188"/>
      <c r="H615" s="188"/>
    </row>
    <row r="616" spans="1:8" x14ac:dyDescent="0.2">
      <c r="A616" s="188"/>
      <c r="B616" s="188"/>
      <c r="C616" s="188"/>
      <c r="D616" s="188"/>
      <c r="E616" s="188"/>
      <c r="F616" s="188"/>
      <c r="G616" s="188"/>
      <c r="H616" s="188"/>
    </row>
    <row r="617" spans="1:8" x14ac:dyDescent="0.2">
      <c r="A617" s="188"/>
      <c r="B617" s="188"/>
      <c r="C617" s="188"/>
      <c r="D617" s="188"/>
      <c r="E617" s="188"/>
      <c r="F617" s="188"/>
      <c r="G617" s="188"/>
      <c r="H617" s="188"/>
    </row>
    <row r="618" spans="1:8" x14ac:dyDescent="0.2">
      <c r="A618" s="188"/>
      <c r="B618" s="188"/>
      <c r="C618" s="188"/>
      <c r="D618" s="188"/>
      <c r="E618" s="188"/>
      <c r="F618" s="188"/>
      <c r="G618" s="188"/>
      <c r="H618" s="188"/>
    </row>
    <row r="619" spans="1:8" x14ac:dyDescent="0.2">
      <c r="A619" s="188"/>
      <c r="B619" s="188"/>
      <c r="C619" s="188"/>
      <c r="D619" s="188"/>
      <c r="E619" s="188"/>
      <c r="F619" s="188"/>
      <c r="G619" s="188"/>
      <c r="H619" s="188"/>
    </row>
    <row r="620" spans="1:8" x14ac:dyDescent="0.2">
      <c r="A620" s="188"/>
      <c r="B620" s="188"/>
      <c r="C620" s="188"/>
      <c r="D620" s="188"/>
      <c r="E620" s="188"/>
      <c r="F620" s="188"/>
      <c r="G620" s="188"/>
      <c r="H620" s="188"/>
    </row>
    <row r="621" spans="1:8" x14ac:dyDescent="0.2">
      <c r="A621" s="188"/>
      <c r="B621" s="188"/>
      <c r="C621" s="188"/>
      <c r="D621" s="188"/>
      <c r="E621" s="188"/>
      <c r="F621" s="188"/>
      <c r="G621" s="188"/>
      <c r="H621" s="188"/>
    </row>
    <row r="622" spans="1:8" x14ac:dyDescent="0.2">
      <c r="A622" s="188"/>
      <c r="B622" s="188"/>
      <c r="C622" s="188"/>
      <c r="D622" s="188"/>
      <c r="E622" s="188"/>
      <c r="F622" s="188"/>
      <c r="G622" s="188"/>
      <c r="H622" s="188"/>
    </row>
    <row r="623" spans="1:8" x14ac:dyDescent="0.2">
      <c r="A623" s="188"/>
      <c r="B623" s="188"/>
      <c r="C623" s="188"/>
      <c r="D623" s="188"/>
      <c r="E623" s="188"/>
      <c r="F623" s="188"/>
      <c r="G623" s="188"/>
      <c r="H623" s="188"/>
    </row>
    <row r="624" spans="1:8" x14ac:dyDescent="0.2">
      <c r="A624" s="188"/>
      <c r="B624" s="188"/>
      <c r="C624" s="188"/>
      <c r="D624" s="188"/>
      <c r="E624" s="188"/>
      <c r="F624" s="188"/>
      <c r="G624" s="188"/>
      <c r="H624" s="188"/>
    </row>
    <row r="625" spans="1:8" x14ac:dyDescent="0.2">
      <c r="A625" s="188"/>
      <c r="B625" s="188"/>
      <c r="C625" s="188"/>
      <c r="D625" s="188"/>
      <c r="E625" s="188"/>
      <c r="F625" s="188"/>
      <c r="G625" s="188"/>
      <c r="H625" s="188"/>
    </row>
    <row r="626" spans="1:8" x14ac:dyDescent="0.2">
      <c r="A626" s="188"/>
      <c r="B626" s="188"/>
      <c r="C626" s="188"/>
      <c r="D626" s="188"/>
      <c r="E626" s="188"/>
      <c r="F626" s="188"/>
      <c r="G626" s="188"/>
      <c r="H626" s="188"/>
    </row>
    <row r="627" spans="1:8" x14ac:dyDescent="0.2">
      <c r="A627" s="188"/>
      <c r="B627" s="188"/>
      <c r="C627" s="188"/>
      <c r="D627" s="188"/>
      <c r="E627" s="188"/>
      <c r="F627" s="188"/>
      <c r="G627" s="188"/>
      <c r="H627" s="188"/>
    </row>
    <row r="628" spans="1:8" x14ac:dyDescent="0.2">
      <c r="A628" s="188"/>
      <c r="B628" s="188"/>
      <c r="C628" s="188"/>
      <c r="D628" s="188"/>
      <c r="E628" s="188"/>
      <c r="F628" s="188"/>
      <c r="G628" s="188"/>
      <c r="H628" s="188"/>
    </row>
    <row r="629" spans="1:8" x14ac:dyDescent="0.2">
      <c r="A629" s="188"/>
      <c r="B629" s="188"/>
      <c r="C629" s="188"/>
      <c r="D629" s="188"/>
      <c r="E629" s="188"/>
      <c r="F629" s="188"/>
      <c r="G629" s="188"/>
      <c r="H629" s="188"/>
    </row>
    <row r="630" spans="1:8" x14ac:dyDescent="0.2">
      <c r="A630" s="188"/>
      <c r="B630" s="188"/>
      <c r="C630" s="188"/>
      <c r="D630" s="188"/>
      <c r="E630" s="188"/>
      <c r="F630" s="188"/>
      <c r="G630" s="188"/>
      <c r="H630" s="188"/>
    </row>
    <row r="631" spans="1:8" x14ac:dyDescent="0.2">
      <c r="A631" s="188"/>
      <c r="B631" s="188"/>
      <c r="C631" s="188"/>
      <c r="D631" s="188"/>
      <c r="E631" s="188"/>
      <c r="F631" s="188"/>
      <c r="G631" s="188"/>
      <c r="H631" s="188"/>
    </row>
    <row r="632" spans="1:8" x14ac:dyDescent="0.2">
      <c r="A632" s="188"/>
      <c r="B632" s="188"/>
      <c r="C632" s="188"/>
      <c r="D632" s="188"/>
      <c r="E632" s="188"/>
      <c r="F632" s="188"/>
      <c r="G632" s="188"/>
      <c r="H632" s="188"/>
    </row>
    <row r="633" spans="1:8" x14ac:dyDescent="0.2">
      <c r="A633" s="188"/>
      <c r="B633" s="188"/>
      <c r="C633" s="188"/>
      <c r="D633" s="188"/>
      <c r="E633" s="188"/>
      <c r="F633" s="188"/>
      <c r="G633" s="188"/>
      <c r="H633" s="188"/>
    </row>
    <row r="634" spans="1:8" x14ac:dyDescent="0.2">
      <c r="A634" s="188"/>
      <c r="B634" s="188"/>
      <c r="C634" s="188"/>
      <c r="D634" s="188"/>
      <c r="E634" s="188"/>
      <c r="F634" s="188"/>
      <c r="G634" s="188"/>
      <c r="H634" s="188"/>
    </row>
    <row r="635" spans="1:8" x14ac:dyDescent="0.2">
      <c r="A635" s="188"/>
      <c r="B635" s="188"/>
      <c r="C635" s="188"/>
      <c r="D635" s="188"/>
      <c r="E635" s="188"/>
      <c r="F635" s="188"/>
      <c r="G635" s="188"/>
      <c r="H635" s="188"/>
    </row>
    <row r="636" spans="1:8" x14ac:dyDescent="0.2">
      <c r="A636" s="188"/>
      <c r="B636" s="188"/>
      <c r="C636" s="188"/>
      <c r="D636" s="188"/>
      <c r="E636" s="188"/>
      <c r="F636" s="188"/>
      <c r="G636" s="188"/>
      <c r="H636" s="188"/>
    </row>
    <row r="637" spans="1:8" x14ac:dyDescent="0.2">
      <c r="A637" s="188"/>
      <c r="B637" s="188"/>
      <c r="C637" s="188"/>
      <c r="D637" s="188"/>
      <c r="E637" s="188"/>
      <c r="F637" s="188"/>
      <c r="G637" s="188"/>
      <c r="H637" s="188"/>
    </row>
    <row r="638" spans="1:8" x14ac:dyDescent="0.2">
      <c r="A638" s="188"/>
      <c r="B638" s="188"/>
      <c r="C638" s="188"/>
      <c r="D638" s="188"/>
      <c r="E638" s="188"/>
      <c r="F638" s="188"/>
      <c r="G638" s="188"/>
      <c r="H638" s="188"/>
    </row>
    <row r="639" spans="1:8" x14ac:dyDescent="0.2">
      <c r="A639" s="188"/>
      <c r="B639" s="188"/>
      <c r="C639" s="188"/>
      <c r="D639" s="188"/>
      <c r="E639" s="188"/>
      <c r="F639" s="188"/>
      <c r="G639" s="188"/>
      <c r="H639" s="188"/>
    </row>
    <row r="640" spans="1:8" x14ac:dyDescent="0.2">
      <c r="A640" s="188"/>
      <c r="B640" s="188"/>
      <c r="C640" s="188"/>
      <c r="D640" s="188"/>
      <c r="E640" s="188"/>
      <c r="F640" s="188"/>
      <c r="G640" s="188"/>
      <c r="H640" s="188"/>
    </row>
    <row r="641" spans="1:8" x14ac:dyDescent="0.2">
      <c r="A641" s="188"/>
      <c r="B641" s="188"/>
      <c r="C641" s="188"/>
      <c r="D641" s="188"/>
      <c r="E641" s="188"/>
      <c r="F641" s="188"/>
      <c r="G641" s="188"/>
      <c r="H641" s="188"/>
    </row>
    <row r="642" spans="1:8" x14ac:dyDescent="0.2">
      <c r="A642" s="188"/>
      <c r="B642" s="188"/>
      <c r="C642" s="188"/>
      <c r="D642" s="188"/>
      <c r="E642" s="188"/>
      <c r="F642" s="188"/>
      <c r="G642" s="188"/>
      <c r="H642" s="188"/>
    </row>
    <row r="643" spans="1:8" x14ac:dyDescent="0.2">
      <c r="A643" s="188"/>
      <c r="B643" s="188"/>
      <c r="C643" s="188"/>
      <c r="D643" s="188"/>
      <c r="E643" s="188"/>
      <c r="F643" s="188"/>
      <c r="G643" s="188"/>
      <c r="H643" s="188"/>
    </row>
    <row r="644" spans="1:8" x14ac:dyDescent="0.2">
      <c r="A644" s="188"/>
      <c r="B644" s="188"/>
      <c r="C644" s="188"/>
      <c r="D644" s="188"/>
      <c r="E644" s="188"/>
      <c r="F644" s="188"/>
      <c r="G644" s="188"/>
      <c r="H644" s="188"/>
    </row>
    <row r="645" spans="1:8" x14ac:dyDescent="0.2">
      <c r="A645" s="188"/>
      <c r="B645" s="188"/>
      <c r="C645" s="188"/>
      <c r="D645" s="188"/>
      <c r="E645" s="188"/>
      <c r="F645" s="188"/>
      <c r="G645" s="188"/>
      <c r="H645" s="188"/>
    </row>
    <row r="646" spans="1:8" x14ac:dyDescent="0.2">
      <c r="A646" s="188"/>
      <c r="B646" s="188"/>
      <c r="C646" s="188"/>
      <c r="D646" s="188"/>
      <c r="E646" s="188"/>
      <c r="F646" s="188"/>
      <c r="G646" s="188"/>
      <c r="H646" s="188"/>
    </row>
    <row r="647" spans="1:8" x14ac:dyDescent="0.2">
      <c r="A647" s="188"/>
      <c r="B647" s="188"/>
      <c r="C647" s="188"/>
      <c r="D647" s="188"/>
      <c r="E647" s="188"/>
      <c r="F647" s="188"/>
      <c r="G647" s="188"/>
      <c r="H647" s="188"/>
    </row>
    <row r="648" spans="1:8" x14ac:dyDescent="0.2">
      <c r="A648" s="188"/>
      <c r="B648" s="188"/>
      <c r="C648" s="188"/>
      <c r="D648" s="188"/>
      <c r="E648" s="188"/>
      <c r="F648" s="188"/>
      <c r="G648" s="188"/>
      <c r="H648" s="188"/>
    </row>
    <row r="649" spans="1:8" x14ac:dyDescent="0.2">
      <c r="A649" s="188"/>
      <c r="B649" s="188"/>
      <c r="C649" s="188"/>
      <c r="D649" s="188"/>
      <c r="E649" s="188"/>
      <c r="F649" s="188"/>
      <c r="G649" s="188"/>
      <c r="H649" s="188"/>
    </row>
    <row r="650" spans="1:8" x14ac:dyDescent="0.2">
      <c r="A650" s="188"/>
      <c r="B650" s="188"/>
      <c r="C650" s="188"/>
      <c r="D650" s="188"/>
      <c r="E650" s="188"/>
      <c r="F650" s="188"/>
      <c r="G650" s="188"/>
      <c r="H650" s="188"/>
    </row>
    <row r="651" spans="1:8" x14ac:dyDescent="0.2">
      <c r="A651" s="188"/>
      <c r="B651" s="188"/>
      <c r="C651" s="188"/>
      <c r="D651" s="188"/>
      <c r="E651" s="188"/>
      <c r="F651" s="188"/>
      <c r="G651" s="188"/>
      <c r="H651" s="188"/>
    </row>
    <row r="652" spans="1:8" x14ac:dyDescent="0.2">
      <c r="A652" s="188"/>
      <c r="B652" s="188"/>
      <c r="C652" s="188"/>
      <c r="D652" s="188"/>
      <c r="E652" s="188"/>
      <c r="F652" s="188"/>
      <c r="G652" s="188"/>
      <c r="H652" s="188"/>
    </row>
    <row r="653" spans="1:8" x14ac:dyDescent="0.2">
      <c r="A653" s="188"/>
      <c r="B653" s="188"/>
      <c r="C653" s="188"/>
      <c r="D653" s="188"/>
      <c r="E653" s="188"/>
      <c r="F653" s="188"/>
      <c r="G653" s="188"/>
      <c r="H653" s="188"/>
    </row>
    <row r="654" spans="1:8" x14ac:dyDescent="0.2">
      <c r="A654" s="188"/>
      <c r="B654" s="188"/>
      <c r="C654" s="188"/>
      <c r="D654" s="188"/>
      <c r="E654" s="188"/>
      <c r="F654" s="188"/>
      <c r="G654" s="188"/>
      <c r="H654" s="188"/>
    </row>
    <row r="655" spans="1:8" x14ac:dyDescent="0.2">
      <c r="A655" s="188"/>
      <c r="B655" s="188"/>
      <c r="C655" s="188"/>
      <c r="D655" s="188"/>
      <c r="E655" s="188"/>
      <c r="F655" s="188"/>
      <c r="G655" s="188"/>
      <c r="H655" s="188"/>
    </row>
    <row r="656" spans="1:8" x14ac:dyDescent="0.2">
      <c r="A656" s="188"/>
      <c r="B656" s="188"/>
      <c r="C656" s="188"/>
      <c r="D656" s="188"/>
      <c r="E656" s="188"/>
      <c r="F656" s="188"/>
      <c r="G656" s="188"/>
      <c r="H656" s="188"/>
    </row>
    <row r="657" spans="1:8" x14ac:dyDescent="0.2">
      <c r="A657" s="188"/>
      <c r="B657" s="188"/>
      <c r="C657" s="188"/>
      <c r="D657" s="188"/>
      <c r="E657" s="188"/>
      <c r="F657" s="188"/>
      <c r="G657" s="188"/>
      <c r="H657" s="188"/>
    </row>
    <row r="658" spans="1:8" x14ac:dyDescent="0.2">
      <c r="A658" s="188"/>
      <c r="B658" s="188"/>
      <c r="C658" s="188"/>
      <c r="D658" s="188"/>
      <c r="E658" s="188"/>
      <c r="F658" s="188"/>
      <c r="G658" s="188"/>
      <c r="H658" s="188"/>
    </row>
    <row r="659" spans="1:8" x14ac:dyDescent="0.2">
      <c r="A659" s="188"/>
      <c r="B659" s="188"/>
      <c r="C659" s="188"/>
      <c r="D659" s="188"/>
      <c r="E659" s="188"/>
      <c r="F659" s="188"/>
      <c r="G659" s="188"/>
      <c r="H659" s="188"/>
    </row>
    <row r="660" spans="1:8" x14ac:dyDescent="0.2">
      <c r="A660" s="188"/>
      <c r="B660" s="188"/>
      <c r="C660" s="188"/>
      <c r="D660" s="188"/>
      <c r="E660" s="188"/>
      <c r="F660" s="188"/>
      <c r="G660" s="188"/>
      <c r="H660" s="188"/>
    </row>
    <row r="661" spans="1:8" x14ac:dyDescent="0.2">
      <c r="A661" s="188"/>
      <c r="B661" s="188"/>
      <c r="C661" s="188"/>
      <c r="D661" s="188"/>
      <c r="E661" s="188"/>
      <c r="F661" s="188"/>
      <c r="G661" s="188"/>
      <c r="H661" s="188"/>
    </row>
    <row r="662" spans="1:8" x14ac:dyDescent="0.2">
      <c r="A662" s="188"/>
      <c r="B662" s="188"/>
      <c r="C662" s="188"/>
      <c r="D662" s="188"/>
      <c r="E662" s="188"/>
      <c r="F662" s="188"/>
      <c r="G662" s="188"/>
      <c r="H662" s="188"/>
    </row>
    <row r="663" spans="1:8" x14ac:dyDescent="0.2">
      <c r="A663" s="188"/>
      <c r="B663" s="188"/>
      <c r="C663" s="188"/>
      <c r="D663" s="188"/>
      <c r="E663" s="188"/>
      <c r="F663" s="188"/>
      <c r="G663" s="188"/>
      <c r="H663" s="188"/>
    </row>
    <row r="664" spans="1:8" x14ac:dyDescent="0.2">
      <c r="A664" s="188"/>
      <c r="B664" s="188"/>
      <c r="C664" s="188"/>
      <c r="D664" s="188"/>
      <c r="E664" s="188"/>
      <c r="F664" s="188"/>
      <c r="G664" s="188"/>
      <c r="H664" s="188"/>
    </row>
    <row r="665" spans="1:8" x14ac:dyDescent="0.2">
      <c r="A665" s="188"/>
      <c r="B665" s="188"/>
      <c r="C665" s="188"/>
      <c r="D665" s="188"/>
      <c r="E665" s="188"/>
      <c r="F665" s="188"/>
      <c r="G665" s="188"/>
      <c r="H665" s="188"/>
    </row>
    <row r="666" spans="1:8" x14ac:dyDescent="0.2">
      <c r="A666" s="188"/>
      <c r="B666" s="188"/>
      <c r="C666" s="188"/>
      <c r="D666" s="188"/>
      <c r="E666" s="188"/>
      <c r="F666" s="188"/>
      <c r="G666" s="188"/>
      <c r="H666" s="188"/>
    </row>
    <row r="667" spans="1:8" x14ac:dyDescent="0.2">
      <c r="A667" s="188"/>
      <c r="B667" s="188"/>
      <c r="C667" s="188"/>
      <c r="D667" s="188"/>
      <c r="E667" s="188"/>
      <c r="F667" s="188"/>
      <c r="G667" s="188"/>
      <c r="H667" s="188"/>
    </row>
    <row r="668" spans="1:8" x14ac:dyDescent="0.2">
      <c r="A668" s="188"/>
      <c r="B668" s="188"/>
      <c r="C668" s="188"/>
      <c r="D668" s="188"/>
      <c r="E668" s="188"/>
      <c r="F668" s="188"/>
      <c r="G668" s="188"/>
      <c r="H668" s="188"/>
    </row>
    <row r="669" spans="1:8" x14ac:dyDescent="0.2">
      <c r="A669" s="188"/>
      <c r="B669" s="188"/>
      <c r="C669" s="188"/>
      <c r="D669" s="188"/>
      <c r="E669" s="188"/>
      <c r="F669" s="188"/>
      <c r="G669" s="188"/>
      <c r="H669" s="188"/>
    </row>
    <row r="670" spans="1:8" x14ac:dyDescent="0.2">
      <c r="A670" s="188"/>
      <c r="B670" s="188"/>
      <c r="C670" s="188"/>
      <c r="D670" s="188"/>
      <c r="E670" s="188"/>
      <c r="F670" s="188"/>
      <c r="G670" s="188"/>
      <c r="H670" s="188"/>
    </row>
    <row r="671" spans="1:8" x14ac:dyDescent="0.2">
      <c r="A671" s="188"/>
      <c r="B671" s="188"/>
      <c r="C671" s="188"/>
      <c r="D671" s="188"/>
      <c r="E671" s="188"/>
      <c r="F671" s="188"/>
      <c r="G671" s="188"/>
      <c r="H671" s="188"/>
    </row>
    <row r="672" spans="1:8" x14ac:dyDescent="0.2">
      <c r="A672" s="188"/>
      <c r="B672" s="188"/>
      <c r="C672" s="188"/>
      <c r="D672" s="188"/>
      <c r="E672" s="188"/>
      <c r="F672" s="188"/>
      <c r="G672" s="188"/>
      <c r="H672" s="188"/>
    </row>
    <row r="673" spans="1:8" x14ac:dyDescent="0.2">
      <c r="A673" s="188"/>
      <c r="B673" s="188"/>
      <c r="C673" s="188"/>
      <c r="D673" s="188"/>
      <c r="E673" s="188"/>
      <c r="F673" s="188"/>
      <c r="G673" s="188"/>
      <c r="H673" s="188"/>
    </row>
    <row r="674" spans="1:8" x14ac:dyDescent="0.2">
      <c r="A674" s="188"/>
      <c r="B674" s="188"/>
      <c r="C674" s="188"/>
      <c r="D674" s="188"/>
      <c r="E674" s="188"/>
      <c r="F674" s="188"/>
      <c r="G674" s="188"/>
      <c r="H674" s="188"/>
    </row>
    <row r="675" spans="1:8" x14ac:dyDescent="0.2">
      <c r="A675" s="188"/>
      <c r="B675" s="188"/>
      <c r="C675" s="188"/>
      <c r="D675" s="188"/>
      <c r="E675" s="188"/>
      <c r="F675" s="188"/>
      <c r="G675" s="188"/>
      <c r="H675" s="188"/>
    </row>
    <row r="676" spans="1:8" x14ac:dyDescent="0.2">
      <c r="A676" s="188"/>
      <c r="B676" s="188"/>
      <c r="C676" s="188"/>
      <c r="D676" s="188"/>
      <c r="E676" s="188"/>
      <c r="F676" s="188"/>
      <c r="G676" s="188"/>
      <c r="H676" s="188"/>
    </row>
    <row r="677" spans="1:8" x14ac:dyDescent="0.2">
      <c r="A677" s="188"/>
      <c r="B677" s="188"/>
      <c r="C677" s="188"/>
      <c r="D677" s="188"/>
      <c r="E677" s="188"/>
      <c r="F677" s="188"/>
      <c r="G677" s="188"/>
      <c r="H677" s="188"/>
    </row>
    <row r="678" spans="1:8" x14ac:dyDescent="0.2">
      <c r="A678" s="188"/>
      <c r="B678" s="188"/>
      <c r="C678" s="188"/>
      <c r="D678" s="188"/>
      <c r="E678" s="188"/>
      <c r="F678" s="188"/>
      <c r="G678" s="188"/>
      <c r="H678" s="188"/>
    </row>
    <row r="679" spans="1:8" x14ac:dyDescent="0.2">
      <c r="A679" s="188"/>
      <c r="B679" s="188"/>
      <c r="C679" s="188"/>
      <c r="D679" s="188"/>
      <c r="E679" s="188"/>
      <c r="F679" s="188"/>
      <c r="G679" s="188"/>
      <c r="H679" s="188"/>
    </row>
    <row r="680" spans="1:8" x14ac:dyDescent="0.2">
      <c r="A680" s="188"/>
      <c r="B680" s="188"/>
      <c r="C680" s="188"/>
      <c r="D680" s="188"/>
      <c r="E680" s="188"/>
      <c r="F680" s="188"/>
      <c r="G680" s="188"/>
      <c r="H680" s="188"/>
    </row>
    <row r="681" spans="1:8" x14ac:dyDescent="0.2">
      <c r="A681" s="188"/>
      <c r="B681" s="188"/>
      <c r="C681" s="188"/>
      <c r="D681" s="188"/>
      <c r="E681" s="188"/>
      <c r="F681" s="188"/>
      <c r="G681" s="188"/>
      <c r="H681" s="188"/>
    </row>
    <row r="682" spans="1:8" x14ac:dyDescent="0.2">
      <c r="A682" s="188"/>
      <c r="B682" s="188"/>
      <c r="C682" s="188"/>
      <c r="D682" s="188"/>
      <c r="E682" s="188"/>
      <c r="F682" s="188"/>
      <c r="G682" s="188"/>
      <c r="H682" s="188"/>
    </row>
    <row r="683" spans="1:8" x14ac:dyDescent="0.2">
      <c r="A683" s="188"/>
      <c r="B683" s="188"/>
      <c r="C683" s="188"/>
      <c r="D683" s="188"/>
      <c r="E683" s="188"/>
      <c r="F683" s="188"/>
      <c r="G683" s="188"/>
      <c r="H683" s="188"/>
    </row>
    <row r="684" spans="1:8" x14ac:dyDescent="0.2">
      <c r="A684" s="188"/>
      <c r="B684" s="188"/>
      <c r="C684" s="188"/>
      <c r="D684" s="188"/>
      <c r="E684" s="188"/>
      <c r="F684" s="188"/>
      <c r="G684" s="188"/>
      <c r="H684" s="188"/>
    </row>
    <row r="685" spans="1:8" x14ac:dyDescent="0.2">
      <c r="A685" s="188"/>
      <c r="B685" s="188"/>
      <c r="C685" s="188"/>
      <c r="D685" s="188"/>
      <c r="E685" s="188"/>
      <c r="F685" s="188"/>
      <c r="G685" s="188"/>
      <c r="H685" s="188"/>
    </row>
    <row r="686" spans="1:8" x14ac:dyDescent="0.2">
      <c r="A686" s="188"/>
      <c r="B686" s="188"/>
      <c r="C686" s="188"/>
      <c r="D686" s="188"/>
      <c r="E686" s="188"/>
      <c r="F686" s="188"/>
      <c r="G686" s="188"/>
      <c r="H686" s="188"/>
    </row>
    <row r="687" spans="1:8" x14ac:dyDescent="0.2">
      <c r="A687" s="188"/>
      <c r="B687" s="188"/>
      <c r="C687" s="188"/>
      <c r="D687" s="188"/>
      <c r="E687" s="188"/>
      <c r="F687" s="188"/>
      <c r="G687" s="188"/>
      <c r="H687" s="188"/>
    </row>
    <row r="688" spans="1:8" x14ac:dyDescent="0.2">
      <c r="A688" s="188"/>
      <c r="B688" s="188"/>
      <c r="C688" s="188"/>
      <c r="D688" s="188"/>
      <c r="E688" s="188"/>
      <c r="F688" s="188"/>
      <c r="G688" s="188"/>
      <c r="H688" s="188"/>
    </row>
    <row r="689" spans="1:8" x14ac:dyDescent="0.2">
      <c r="A689" s="188"/>
      <c r="B689" s="188"/>
      <c r="C689" s="188"/>
      <c r="D689" s="188"/>
      <c r="E689" s="188"/>
      <c r="F689" s="188"/>
      <c r="G689" s="188"/>
      <c r="H689" s="188"/>
    </row>
    <row r="690" spans="1:8" x14ac:dyDescent="0.2">
      <c r="A690" s="188"/>
      <c r="B690" s="188"/>
      <c r="C690" s="188"/>
      <c r="D690" s="188"/>
      <c r="E690" s="188"/>
      <c r="F690" s="188"/>
      <c r="G690" s="188"/>
      <c r="H690" s="188"/>
    </row>
    <row r="691" spans="1:8" x14ac:dyDescent="0.2">
      <c r="A691" s="188"/>
      <c r="B691" s="188"/>
      <c r="C691" s="188"/>
      <c r="D691" s="188"/>
      <c r="E691" s="188"/>
      <c r="F691" s="188"/>
      <c r="G691" s="188"/>
      <c r="H691" s="188"/>
    </row>
    <row r="692" spans="1:8" x14ac:dyDescent="0.2">
      <c r="A692" s="188"/>
      <c r="B692" s="188"/>
      <c r="C692" s="188"/>
      <c r="D692" s="188"/>
      <c r="E692" s="188"/>
      <c r="F692" s="188"/>
      <c r="G692" s="188"/>
      <c r="H692" s="188"/>
    </row>
    <row r="693" spans="1:8" x14ac:dyDescent="0.2">
      <c r="A693" s="188"/>
      <c r="B693" s="188"/>
      <c r="C693" s="188"/>
      <c r="D693" s="188"/>
      <c r="E693" s="188"/>
      <c r="F693" s="188"/>
      <c r="G693" s="188"/>
      <c r="H693" s="188"/>
    </row>
    <row r="694" spans="1:8" x14ac:dyDescent="0.2">
      <c r="A694" s="188"/>
      <c r="B694" s="188"/>
      <c r="C694" s="188"/>
      <c r="D694" s="188"/>
      <c r="E694" s="188"/>
      <c r="F694" s="188"/>
      <c r="G694" s="188"/>
      <c r="H694" s="188"/>
    </row>
    <row r="695" spans="1:8" x14ac:dyDescent="0.2">
      <c r="A695" s="188"/>
      <c r="B695" s="188"/>
      <c r="C695" s="188"/>
      <c r="D695" s="188"/>
      <c r="E695" s="188"/>
      <c r="F695" s="188"/>
      <c r="G695" s="188"/>
      <c r="H695" s="188"/>
    </row>
    <row r="696" spans="1:8" x14ac:dyDescent="0.2">
      <c r="A696" s="188"/>
      <c r="B696" s="188"/>
      <c r="C696" s="188"/>
      <c r="D696" s="188"/>
      <c r="E696" s="188"/>
      <c r="F696" s="188"/>
      <c r="G696" s="188"/>
      <c r="H696" s="188"/>
    </row>
    <row r="697" spans="1:8" x14ac:dyDescent="0.2">
      <c r="A697" s="188"/>
      <c r="B697" s="188"/>
      <c r="C697" s="188"/>
      <c r="D697" s="188"/>
      <c r="E697" s="188"/>
      <c r="F697" s="188"/>
      <c r="G697" s="188"/>
      <c r="H697" s="188"/>
    </row>
    <row r="698" spans="1:8" x14ac:dyDescent="0.2">
      <c r="A698" s="188"/>
      <c r="B698" s="188"/>
      <c r="C698" s="188"/>
      <c r="D698" s="188"/>
      <c r="E698" s="188"/>
      <c r="F698" s="188"/>
      <c r="G698" s="188"/>
      <c r="H698" s="188"/>
    </row>
    <row r="699" spans="1:8" x14ac:dyDescent="0.2">
      <c r="A699" s="188"/>
      <c r="B699" s="188"/>
      <c r="C699" s="188"/>
      <c r="D699" s="188"/>
      <c r="E699" s="188"/>
      <c r="F699" s="188"/>
      <c r="G699" s="188"/>
      <c r="H699" s="188"/>
    </row>
    <row r="700" spans="1:8" x14ac:dyDescent="0.2">
      <c r="A700" s="188"/>
      <c r="B700" s="188"/>
      <c r="C700" s="188"/>
      <c r="D700" s="188"/>
      <c r="E700" s="188"/>
      <c r="F700" s="188"/>
      <c r="G700" s="188"/>
      <c r="H700" s="188"/>
    </row>
    <row r="701" spans="1:8" x14ac:dyDescent="0.2">
      <c r="A701" s="188"/>
      <c r="B701" s="188"/>
      <c r="C701" s="188"/>
      <c r="D701" s="188"/>
      <c r="E701" s="188"/>
      <c r="F701" s="188"/>
      <c r="G701" s="188"/>
      <c r="H701" s="188"/>
    </row>
    <row r="702" spans="1:8" x14ac:dyDescent="0.2">
      <c r="A702" s="188"/>
      <c r="B702" s="188"/>
      <c r="C702" s="188"/>
      <c r="D702" s="188"/>
      <c r="E702" s="188"/>
      <c r="F702" s="188"/>
      <c r="G702" s="188"/>
      <c r="H702" s="188"/>
    </row>
    <row r="703" spans="1:8" x14ac:dyDescent="0.2">
      <c r="A703" s="188"/>
      <c r="B703" s="188"/>
      <c r="C703" s="188"/>
      <c r="D703" s="188"/>
      <c r="E703" s="188"/>
      <c r="F703" s="188"/>
      <c r="G703" s="188"/>
      <c r="H703" s="188"/>
    </row>
    <row r="704" spans="1:8" x14ac:dyDescent="0.2">
      <c r="A704" s="188"/>
      <c r="B704" s="188"/>
      <c r="C704" s="188"/>
      <c r="D704" s="188"/>
      <c r="E704" s="188"/>
      <c r="F704" s="188"/>
      <c r="G704" s="188"/>
      <c r="H704" s="188"/>
    </row>
    <row r="705" spans="1:8" x14ac:dyDescent="0.2">
      <c r="A705" s="188"/>
      <c r="B705" s="188"/>
      <c r="C705" s="188"/>
      <c r="D705" s="188"/>
      <c r="E705" s="188"/>
      <c r="F705" s="188"/>
      <c r="G705" s="188"/>
      <c r="H705" s="188"/>
    </row>
    <row r="706" spans="1:8" x14ac:dyDescent="0.2">
      <c r="A706" s="188"/>
      <c r="B706" s="188"/>
      <c r="C706" s="188"/>
      <c r="D706" s="188"/>
      <c r="E706" s="188"/>
      <c r="F706" s="188"/>
      <c r="G706" s="188"/>
      <c r="H706" s="188"/>
    </row>
    <row r="707" spans="1:8" x14ac:dyDescent="0.2">
      <c r="A707" s="188"/>
      <c r="B707" s="188"/>
      <c r="C707" s="188"/>
      <c r="D707" s="188"/>
      <c r="E707" s="188"/>
      <c r="F707" s="188"/>
      <c r="G707" s="188"/>
      <c r="H707" s="188"/>
    </row>
    <row r="708" spans="1:8" x14ac:dyDescent="0.2">
      <c r="A708" s="188"/>
      <c r="B708" s="188"/>
      <c r="C708" s="188"/>
      <c r="D708" s="188"/>
      <c r="E708" s="188"/>
      <c r="F708" s="188"/>
      <c r="G708" s="188"/>
      <c r="H708" s="188"/>
    </row>
    <row r="709" spans="1:8" x14ac:dyDescent="0.2">
      <c r="A709" s="188"/>
      <c r="B709" s="188"/>
      <c r="C709" s="188"/>
      <c r="D709" s="188"/>
      <c r="E709" s="188"/>
      <c r="F709" s="188"/>
      <c r="G709" s="188"/>
      <c r="H709" s="188"/>
    </row>
    <row r="710" spans="1:8" x14ac:dyDescent="0.2">
      <c r="A710" s="188"/>
      <c r="B710" s="188"/>
      <c r="C710" s="188"/>
      <c r="D710" s="188"/>
      <c r="E710" s="188"/>
      <c r="F710" s="188"/>
      <c r="G710" s="188"/>
      <c r="H710" s="188"/>
    </row>
    <row r="711" spans="1:8" x14ac:dyDescent="0.2">
      <c r="A711" s="188"/>
      <c r="B711" s="188"/>
      <c r="C711" s="188"/>
      <c r="D711" s="188"/>
      <c r="E711" s="188"/>
      <c r="F711" s="188"/>
      <c r="G711" s="188"/>
      <c r="H711" s="188"/>
    </row>
    <row r="712" spans="1:8" x14ac:dyDescent="0.2">
      <c r="A712" s="188"/>
      <c r="B712" s="188"/>
      <c r="C712" s="188"/>
      <c r="D712" s="188"/>
      <c r="E712" s="188"/>
      <c r="F712" s="188"/>
      <c r="G712" s="188"/>
      <c r="H712" s="188"/>
    </row>
    <row r="713" spans="1:8" x14ac:dyDescent="0.2">
      <c r="A713" s="188"/>
      <c r="B713" s="188"/>
      <c r="C713" s="188"/>
      <c r="D713" s="188"/>
      <c r="E713" s="188"/>
      <c r="F713" s="188"/>
      <c r="G713" s="188"/>
      <c r="H713" s="188"/>
    </row>
    <row r="714" spans="1:8" x14ac:dyDescent="0.2">
      <c r="A714" s="188"/>
      <c r="B714" s="188"/>
      <c r="C714" s="188"/>
      <c r="D714" s="188"/>
      <c r="E714" s="188"/>
      <c r="F714" s="188"/>
      <c r="G714" s="188"/>
      <c r="H714" s="188"/>
    </row>
    <row r="715" spans="1:8" x14ac:dyDescent="0.2">
      <c r="A715" s="188"/>
      <c r="B715" s="188"/>
      <c r="C715" s="188"/>
      <c r="D715" s="188"/>
      <c r="E715" s="188"/>
      <c r="F715" s="188"/>
      <c r="G715" s="188"/>
      <c r="H715" s="188"/>
    </row>
    <row r="716" spans="1:8" x14ac:dyDescent="0.2">
      <c r="A716" s="188"/>
      <c r="B716" s="188"/>
      <c r="C716" s="188"/>
      <c r="D716" s="188"/>
      <c r="E716" s="188"/>
      <c r="F716" s="188"/>
      <c r="G716" s="188"/>
      <c r="H716" s="188"/>
    </row>
    <row r="717" spans="1:8" x14ac:dyDescent="0.2">
      <c r="A717" s="188"/>
      <c r="B717" s="188"/>
      <c r="C717" s="188"/>
      <c r="D717" s="188"/>
      <c r="E717" s="188"/>
      <c r="F717" s="188"/>
      <c r="G717" s="188"/>
      <c r="H717" s="188"/>
    </row>
    <row r="718" spans="1:8" x14ac:dyDescent="0.2">
      <c r="A718" s="188"/>
      <c r="B718" s="188"/>
      <c r="C718" s="188"/>
      <c r="D718" s="188"/>
      <c r="E718" s="188"/>
      <c r="F718" s="188"/>
      <c r="G718" s="188"/>
      <c r="H718" s="188"/>
    </row>
    <row r="719" spans="1:8" x14ac:dyDescent="0.2">
      <c r="A719" s="188"/>
      <c r="B719" s="188"/>
      <c r="C719" s="188"/>
      <c r="D719" s="188"/>
      <c r="E719" s="188"/>
      <c r="F719" s="188"/>
      <c r="G719" s="188"/>
      <c r="H719" s="188"/>
    </row>
    <row r="720" spans="1:8" x14ac:dyDescent="0.2">
      <c r="A720" s="188"/>
      <c r="B720" s="188"/>
      <c r="C720" s="188"/>
      <c r="D720" s="188"/>
      <c r="E720" s="188"/>
      <c r="F720" s="188"/>
      <c r="G720" s="188"/>
      <c r="H720" s="188"/>
    </row>
    <row r="721" spans="1:8" x14ac:dyDescent="0.2">
      <c r="A721" s="188"/>
      <c r="B721" s="188"/>
      <c r="C721" s="188"/>
      <c r="D721" s="188"/>
      <c r="E721" s="188"/>
      <c r="F721" s="188"/>
      <c r="G721" s="188"/>
      <c r="H721" s="188"/>
    </row>
    <row r="722" spans="1:8" x14ac:dyDescent="0.2">
      <c r="A722" s="188"/>
      <c r="B722" s="188"/>
      <c r="C722" s="188"/>
      <c r="D722" s="188"/>
      <c r="E722" s="188"/>
      <c r="F722" s="188"/>
      <c r="G722" s="188"/>
      <c r="H722" s="188"/>
    </row>
    <row r="723" spans="1:8" x14ac:dyDescent="0.2">
      <c r="A723" s="188"/>
      <c r="B723" s="188"/>
      <c r="C723" s="188"/>
      <c r="D723" s="188"/>
      <c r="E723" s="188"/>
      <c r="F723" s="188"/>
      <c r="G723" s="188"/>
      <c r="H723" s="188"/>
    </row>
    <row r="724" spans="1:8" x14ac:dyDescent="0.2">
      <c r="A724" s="188"/>
      <c r="B724" s="188"/>
      <c r="C724" s="188"/>
      <c r="D724" s="188"/>
      <c r="E724" s="188"/>
      <c r="F724" s="188"/>
      <c r="G724" s="188"/>
      <c r="H724" s="188"/>
    </row>
    <row r="725" spans="1:8" x14ac:dyDescent="0.2">
      <c r="A725" s="188"/>
      <c r="B725" s="188"/>
      <c r="C725" s="188"/>
      <c r="D725" s="188"/>
      <c r="E725" s="188"/>
      <c r="F725" s="188"/>
      <c r="G725" s="188"/>
      <c r="H725" s="188"/>
    </row>
    <row r="726" spans="1:8" x14ac:dyDescent="0.2">
      <c r="A726" s="188"/>
      <c r="B726" s="188"/>
      <c r="C726" s="188"/>
      <c r="D726" s="188"/>
      <c r="E726" s="188"/>
      <c r="F726" s="188"/>
      <c r="G726" s="188"/>
      <c r="H726" s="188"/>
    </row>
    <row r="727" spans="1:8" x14ac:dyDescent="0.2">
      <c r="A727" s="188"/>
      <c r="B727" s="188"/>
      <c r="C727" s="188"/>
      <c r="D727" s="188"/>
      <c r="E727" s="188"/>
      <c r="F727" s="188"/>
      <c r="G727" s="188"/>
      <c r="H727" s="188"/>
    </row>
    <row r="728" spans="1:8" x14ac:dyDescent="0.2">
      <c r="A728" s="188"/>
      <c r="B728" s="188"/>
      <c r="C728" s="188"/>
      <c r="D728" s="188"/>
      <c r="E728" s="188"/>
      <c r="F728" s="188"/>
      <c r="G728" s="188"/>
      <c r="H728" s="188"/>
    </row>
    <row r="729" spans="1:8" x14ac:dyDescent="0.2">
      <c r="A729" s="188"/>
      <c r="B729" s="188"/>
      <c r="C729" s="188"/>
      <c r="D729" s="188"/>
      <c r="E729" s="188"/>
      <c r="F729" s="188"/>
      <c r="G729" s="188"/>
      <c r="H729" s="188"/>
    </row>
    <row r="730" spans="1:8" x14ac:dyDescent="0.2">
      <c r="A730" s="188"/>
      <c r="B730" s="188"/>
      <c r="C730" s="188"/>
      <c r="D730" s="188"/>
      <c r="E730" s="188"/>
      <c r="F730" s="188"/>
      <c r="G730" s="188"/>
      <c r="H730" s="188"/>
    </row>
    <row r="731" spans="1:8" x14ac:dyDescent="0.2">
      <c r="A731" s="188"/>
      <c r="B731" s="188"/>
      <c r="C731" s="188"/>
      <c r="D731" s="188"/>
      <c r="E731" s="188"/>
      <c r="F731" s="188"/>
      <c r="G731" s="188"/>
      <c r="H731" s="188"/>
    </row>
    <row r="732" spans="1:8" x14ac:dyDescent="0.2">
      <c r="A732" s="188"/>
      <c r="B732" s="188"/>
      <c r="C732" s="188"/>
      <c r="D732" s="188"/>
      <c r="E732" s="188"/>
      <c r="F732" s="188"/>
      <c r="G732" s="188"/>
      <c r="H732" s="188"/>
    </row>
    <row r="733" spans="1:8" x14ac:dyDescent="0.2">
      <c r="A733" s="188"/>
      <c r="B733" s="188"/>
      <c r="C733" s="188"/>
      <c r="D733" s="188"/>
      <c r="E733" s="188"/>
      <c r="F733" s="188"/>
      <c r="G733" s="188"/>
      <c r="H733" s="188"/>
    </row>
    <row r="734" spans="1:8" x14ac:dyDescent="0.2">
      <c r="A734" s="188"/>
      <c r="B734" s="188"/>
      <c r="C734" s="188"/>
      <c r="D734" s="188"/>
      <c r="E734" s="188"/>
      <c r="F734" s="188"/>
      <c r="G734" s="188"/>
      <c r="H734" s="188"/>
    </row>
    <row r="735" spans="1:8" x14ac:dyDescent="0.2">
      <c r="A735" s="188"/>
      <c r="B735" s="188"/>
      <c r="C735" s="188"/>
      <c r="D735" s="188"/>
      <c r="E735" s="188"/>
      <c r="F735" s="188"/>
      <c r="G735" s="188"/>
      <c r="H735" s="188"/>
    </row>
    <row r="736" spans="1:8" x14ac:dyDescent="0.2">
      <c r="A736" s="188"/>
      <c r="B736" s="188"/>
      <c r="C736" s="188"/>
      <c r="D736" s="188"/>
      <c r="E736" s="188"/>
      <c r="F736" s="188"/>
      <c r="G736" s="188"/>
      <c r="H736" s="188"/>
    </row>
    <row r="737" spans="1:8" x14ac:dyDescent="0.2">
      <c r="A737" s="188"/>
      <c r="B737" s="188"/>
      <c r="C737" s="188"/>
      <c r="D737" s="188"/>
      <c r="E737" s="188"/>
      <c r="F737" s="188"/>
      <c r="G737" s="188"/>
      <c r="H737" s="188"/>
    </row>
    <row r="738" spans="1:8" x14ac:dyDescent="0.2">
      <c r="A738" s="188"/>
      <c r="B738" s="188"/>
      <c r="C738" s="188"/>
      <c r="D738" s="188"/>
      <c r="E738" s="188"/>
      <c r="F738" s="188"/>
      <c r="G738" s="188"/>
      <c r="H738" s="188"/>
    </row>
    <row r="739" spans="1:8" x14ac:dyDescent="0.2">
      <c r="A739" s="188"/>
      <c r="B739" s="188"/>
      <c r="C739" s="188"/>
      <c r="D739" s="188"/>
      <c r="E739" s="188"/>
      <c r="F739" s="188"/>
      <c r="G739" s="188"/>
      <c r="H739" s="188"/>
    </row>
    <row r="740" spans="1:8" x14ac:dyDescent="0.2">
      <c r="A740" s="188"/>
      <c r="B740" s="188"/>
      <c r="C740" s="188"/>
      <c r="D740" s="188"/>
      <c r="E740" s="188"/>
      <c r="F740" s="188"/>
      <c r="G740" s="188"/>
      <c r="H740" s="188"/>
    </row>
    <row r="741" spans="1:8" x14ac:dyDescent="0.2">
      <c r="A741" s="188"/>
      <c r="B741" s="188"/>
      <c r="C741" s="188"/>
      <c r="D741" s="188"/>
      <c r="E741" s="188"/>
      <c r="F741" s="188"/>
      <c r="G741" s="188"/>
      <c r="H741" s="188"/>
    </row>
    <row r="742" spans="1:8" x14ac:dyDescent="0.2">
      <c r="A742" s="188"/>
      <c r="B742" s="188"/>
      <c r="C742" s="188"/>
      <c r="D742" s="188"/>
      <c r="E742" s="188"/>
      <c r="F742" s="188"/>
      <c r="G742" s="188"/>
      <c r="H742" s="188"/>
    </row>
    <row r="743" spans="1:8" x14ac:dyDescent="0.2">
      <c r="A743" s="188"/>
      <c r="B743" s="188"/>
      <c r="C743" s="188"/>
      <c r="D743" s="188"/>
      <c r="E743" s="188"/>
      <c r="F743" s="188"/>
      <c r="G743" s="188"/>
      <c r="H743" s="188"/>
    </row>
    <row r="744" spans="1:8" x14ac:dyDescent="0.2">
      <c r="A744" s="188"/>
      <c r="B744" s="188"/>
      <c r="C744" s="188"/>
      <c r="D744" s="188"/>
      <c r="E744" s="188"/>
      <c r="F744" s="188"/>
      <c r="G744" s="188"/>
      <c r="H744" s="188"/>
    </row>
    <row r="745" spans="1:8" x14ac:dyDescent="0.2">
      <c r="A745" s="188"/>
      <c r="B745" s="188"/>
      <c r="C745" s="188"/>
      <c r="D745" s="188"/>
      <c r="E745" s="188"/>
      <c r="F745" s="188"/>
      <c r="G745" s="188"/>
      <c r="H745" s="188"/>
    </row>
    <row r="746" spans="1:8" x14ac:dyDescent="0.2">
      <c r="A746" s="188"/>
      <c r="B746" s="188"/>
      <c r="C746" s="188"/>
      <c r="D746" s="188"/>
      <c r="E746" s="188"/>
      <c r="F746" s="188"/>
      <c r="G746" s="188"/>
      <c r="H746" s="188"/>
    </row>
    <row r="747" spans="1:8" x14ac:dyDescent="0.2">
      <c r="A747" s="188"/>
      <c r="B747" s="188"/>
      <c r="C747" s="188"/>
      <c r="D747" s="188"/>
      <c r="E747" s="188"/>
      <c r="F747" s="188"/>
      <c r="G747" s="188"/>
      <c r="H747" s="188"/>
    </row>
    <row r="748" spans="1:8" x14ac:dyDescent="0.2">
      <c r="A748" s="188"/>
      <c r="B748" s="188"/>
      <c r="C748" s="188"/>
      <c r="D748" s="188"/>
      <c r="E748" s="188"/>
      <c r="F748" s="188"/>
      <c r="G748" s="188"/>
      <c r="H748" s="188"/>
    </row>
    <row r="749" spans="1:8" x14ac:dyDescent="0.2">
      <c r="A749" s="188"/>
      <c r="B749" s="188"/>
      <c r="C749" s="188"/>
      <c r="D749" s="188"/>
      <c r="E749" s="188"/>
      <c r="F749" s="188"/>
      <c r="G749" s="188"/>
      <c r="H749" s="188"/>
    </row>
    <row r="750" spans="1:8" x14ac:dyDescent="0.2">
      <c r="A750" s="188"/>
      <c r="B750" s="188"/>
      <c r="C750" s="188"/>
      <c r="D750" s="188"/>
      <c r="E750" s="188"/>
      <c r="F750" s="188"/>
      <c r="G750" s="188"/>
      <c r="H750" s="188"/>
    </row>
    <row r="751" spans="1:8" x14ac:dyDescent="0.2">
      <c r="A751" s="188"/>
      <c r="B751" s="188"/>
      <c r="C751" s="188"/>
      <c r="D751" s="188"/>
      <c r="E751" s="188"/>
      <c r="F751" s="188"/>
      <c r="G751" s="188"/>
      <c r="H751" s="188"/>
    </row>
    <row r="752" spans="1:8" x14ac:dyDescent="0.2">
      <c r="A752" s="188"/>
      <c r="B752" s="188"/>
      <c r="C752" s="188"/>
      <c r="D752" s="188"/>
      <c r="E752" s="188"/>
      <c r="F752" s="188"/>
      <c r="G752" s="188"/>
      <c r="H752" s="188"/>
    </row>
    <row r="753" spans="1:8" x14ac:dyDescent="0.2">
      <c r="A753" s="188"/>
      <c r="B753" s="188"/>
      <c r="C753" s="188"/>
      <c r="D753" s="188"/>
      <c r="E753" s="188"/>
      <c r="F753" s="188"/>
      <c r="G753" s="188"/>
      <c r="H753" s="188"/>
    </row>
    <row r="754" spans="1:8" x14ac:dyDescent="0.2">
      <c r="A754" s="188"/>
      <c r="B754" s="188"/>
      <c r="C754" s="188"/>
      <c r="D754" s="188"/>
      <c r="E754" s="188"/>
      <c r="F754" s="188"/>
      <c r="G754" s="188"/>
      <c r="H754" s="188"/>
    </row>
    <row r="755" spans="1:8" x14ac:dyDescent="0.2">
      <c r="A755" s="188"/>
      <c r="B755" s="188"/>
      <c r="C755" s="188"/>
      <c r="D755" s="188"/>
      <c r="E755" s="188"/>
      <c r="F755" s="188"/>
      <c r="G755" s="188"/>
      <c r="H755" s="188"/>
    </row>
    <row r="756" spans="1:8" x14ac:dyDescent="0.2">
      <c r="A756" s="188"/>
      <c r="B756" s="188"/>
      <c r="C756" s="188"/>
      <c r="D756" s="188"/>
      <c r="E756" s="188"/>
      <c r="F756" s="188"/>
      <c r="G756" s="188"/>
      <c r="H756" s="188"/>
    </row>
    <row r="757" spans="1:8" x14ac:dyDescent="0.2">
      <c r="A757" s="188"/>
      <c r="B757" s="188"/>
      <c r="C757" s="188"/>
      <c r="D757" s="188"/>
      <c r="E757" s="188"/>
      <c r="F757" s="188"/>
      <c r="G757" s="188"/>
      <c r="H757" s="188"/>
    </row>
    <row r="758" spans="1:8" x14ac:dyDescent="0.2">
      <c r="A758" s="188"/>
      <c r="B758" s="188"/>
      <c r="C758" s="188"/>
      <c r="D758" s="188"/>
      <c r="E758" s="188"/>
      <c r="F758" s="188"/>
      <c r="G758" s="188"/>
      <c r="H758" s="188"/>
    </row>
    <row r="759" spans="1:8" x14ac:dyDescent="0.2">
      <c r="A759" s="188"/>
      <c r="B759" s="188"/>
      <c r="C759" s="188"/>
      <c r="D759" s="188"/>
      <c r="E759" s="188"/>
      <c r="F759" s="188"/>
      <c r="G759" s="188"/>
      <c r="H759" s="188"/>
    </row>
    <row r="760" spans="1:8" x14ac:dyDescent="0.2">
      <c r="A760" s="188"/>
      <c r="B760" s="188"/>
      <c r="C760" s="188"/>
      <c r="D760" s="188"/>
      <c r="E760" s="188"/>
      <c r="F760" s="188"/>
      <c r="G760" s="188"/>
      <c r="H760" s="188"/>
    </row>
    <row r="761" spans="1:8" x14ac:dyDescent="0.2">
      <c r="A761" s="188"/>
      <c r="B761" s="188"/>
      <c r="C761" s="188"/>
      <c r="D761" s="188"/>
      <c r="E761" s="188"/>
      <c r="F761" s="188"/>
      <c r="G761" s="188"/>
      <c r="H761" s="188"/>
    </row>
    <row r="762" spans="1:8" x14ac:dyDescent="0.2">
      <c r="A762" s="188"/>
      <c r="B762" s="188"/>
      <c r="C762" s="188"/>
      <c r="D762" s="188"/>
      <c r="E762" s="188"/>
      <c r="F762" s="188"/>
      <c r="G762" s="188"/>
      <c r="H762" s="188"/>
    </row>
    <row r="763" spans="1:8" x14ac:dyDescent="0.2">
      <c r="A763" s="188"/>
      <c r="B763" s="188"/>
      <c r="C763" s="188"/>
      <c r="D763" s="188"/>
      <c r="E763" s="188"/>
      <c r="F763" s="188"/>
      <c r="G763" s="188"/>
      <c r="H763" s="188"/>
    </row>
    <row r="764" spans="1:8" x14ac:dyDescent="0.2">
      <c r="A764" s="188"/>
      <c r="B764" s="188"/>
      <c r="C764" s="188"/>
      <c r="D764" s="188"/>
      <c r="E764" s="188"/>
      <c r="F764" s="188"/>
      <c r="G764" s="188"/>
      <c r="H764" s="188"/>
    </row>
    <row r="765" spans="1:8" x14ac:dyDescent="0.2">
      <c r="A765" s="188"/>
      <c r="B765" s="188"/>
      <c r="C765" s="188"/>
      <c r="D765" s="188"/>
      <c r="E765" s="188"/>
      <c r="F765" s="188"/>
      <c r="G765" s="188"/>
      <c r="H765" s="188"/>
    </row>
    <row r="766" spans="1:8" x14ac:dyDescent="0.2">
      <c r="A766" s="188"/>
      <c r="B766" s="188"/>
      <c r="C766" s="188"/>
      <c r="D766" s="188"/>
      <c r="E766" s="188"/>
      <c r="F766" s="188"/>
      <c r="G766" s="188"/>
      <c r="H766" s="188"/>
    </row>
    <row r="767" spans="1:8" x14ac:dyDescent="0.2">
      <c r="A767" s="188"/>
      <c r="B767" s="188"/>
      <c r="C767" s="188"/>
      <c r="D767" s="188"/>
      <c r="E767" s="188"/>
      <c r="F767" s="188"/>
      <c r="G767" s="188"/>
      <c r="H767" s="188"/>
    </row>
    <row r="768" spans="1:8" x14ac:dyDescent="0.2">
      <c r="A768" s="188"/>
      <c r="B768" s="188"/>
      <c r="C768" s="188"/>
      <c r="D768" s="188"/>
      <c r="E768" s="188"/>
      <c r="F768" s="188"/>
      <c r="G768" s="188"/>
      <c r="H768" s="188"/>
    </row>
    <row r="769" spans="1:8" x14ac:dyDescent="0.2">
      <c r="A769" s="188"/>
      <c r="B769" s="188"/>
      <c r="C769" s="188"/>
      <c r="D769" s="188"/>
      <c r="E769" s="188"/>
      <c r="F769" s="188"/>
      <c r="G769" s="188"/>
      <c r="H769" s="188"/>
    </row>
    <row r="770" spans="1:8" x14ac:dyDescent="0.2">
      <c r="A770" s="188"/>
      <c r="B770" s="188"/>
      <c r="C770" s="188"/>
      <c r="D770" s="188"/>
      <c r="E770" s="188"/>
      <c r="F770" s="188"/>
      <c r="G770" s="188"/>
      <c r="H770" s="188"/>
    </row>
    <row r="771" spans="1:8" x14ac:dyDescent="0.2">
      <c r="A771" s="188"/>
      <c r="B771" s="188"/>
      <c r="C771" s="188"/>
      <c r="D771" s="188"/>
      <c r="E771" s="188"/>
      <c r="F771" s="188"/>
      <c r="G771" s="188"/>
      <c r="H771" s="188"/>
    </row>
    <row r="772" spans="1:8" x14ac:dyDescent="0.2">
      <c r="A772" s="188"/>
      <c r="B772" s="188"/>
      <c r="C772" s="188"/>
      <c r="D772" s="188"/>
      <c r="E772" s="188"/>
      <c r="F772" s="188"/>
      <c r="G772" s="188"/>
      <c r="H772" s="188"/>
    </row>
    <row r="773" spans="1:8" x14ac:dyDescent="0.2">
      <c r="A773" s="188"/>
      <c r="B773" s="188"/>
      <c r="C773" s="188"/>
      <c r="D773" s="188"/>
      <c r="E773" s="188"/>
      <c r="F773" s="188"/>
      <c r="G773" s="188"/>
      <c r="H773" s="188"/>
    </row>
    <row r="774" spans="1:8" x14ac:dyDescent="0.2">
      <c r="A774" s="188"/>
      <c r="B774" s="188"/>
      <c r="C774" s="188"/>
      <c r="D774" s="188"/>
      <c r="E774" s="188"/>
      <c r="F774" s="188"/>
      <c r="G774" s="188"/>
      <c r="H774" s="188"/>
    </row>
    <row r="775" spans="1:8" x14ac:dyDescent="0.2">
      <c r="A775" s="188"/>
      <c r="B775" s="188"/>
      <c r="C775" s="188"/>
      <c r="D775" s="188"/>
      <c r="E775" s="188"/>
      <c r="F775" s="188"/>
      <c r="G775" s="188"/>
      <c r="H775" s="188"/>
    </row>
    <row r="776" spans="1:8" x14ac:dyDescent="0.2">
      <c r="A776" s="188"/>
      <c r="B776" s="188"/>
      <c r="C776" s="188"/>
      <c r="D776" s="188"/>
      <c r="E776" s="188"/>
      <c r="F776" s="188"/>
      <c r="G776" s="188"/>
      <c r="H776" s="188"/>
    </row>
    <row r="777" spans="1:8" x14ac:dyDescent="0.2">
      <c r="A777" s="188"/>
      <c r="B777" s="188"/>
      <c r="C777" s="188"/>
      <c r="D777" s="188"/>
      <c r="E777" s="188"/>
      <c r="F777" s="188"/>
      <c r="G777" s="188"/>
      <c r="H777" s="188"/>
    </row>
    <row r="778" spans="1:8" x14ac:dyDescent="0.2">
      <c r="A778" s="188"/>
      <c r="B778" s="188"/>
      <c r="C778" s="188"/>
      <c r="D778" s="188"/>
      <c r="E778" s="188"/>
      <c r="F778" s="188"/>
      <c r="G778" s="188"/>
      <c r="H778" s="188"/>
    </row>
    <row r="779" spans="1:8" x14ac:dyDescent="0.2">
      <c r="A779" s="188"/>
      <c r="B779" s="188"/>
      <c r="C779" s="188"/>
      <c r="D779" s="188"/>
      <c r="E779" s="188"/>
      <c r="F779" s="188"/>
      <c r="G779" s="188"/>
      <c r="H779" s="188"/>
    </row>
    <row r="780" spans="1:8" x14ac:dyDescent="0.2">
      <c r="A780" s="188"/>
      <c r="B780" s="188"/>
      <c r="C780" s="188"/>
      <c r="D780" s="188"/>
      <c r="E780" s="188"/>
      <c r="F780" s="188"/>
      <c r="G780" s="188"/>
      <c r="H780" s="188"/>
    </row>
    <row r="781" spans="1:8" x14ac:dyDescent="0.2">
      <c r="A781" s="188"/>
      <c r="B781" s="188"/>
      <c r="C781" s="188"/>
      <c r="D781" s="188"/>
      <c r="E781" s="188"/>
      <c r="F781" s="188"/>
      <c r="G781" s="188"/>
      <c r="H781" s="188"/>
    </row>
    <row r="782" spans="1:8" x14ac:dyDescent="0.2">
      <c r="A782" s="188"/>
      <c r="B782" s="188"/>
      <c r="C782" s="188"/>
      <c r="D782" s="188"/>
      <c r="E782" s="188"/>
      <c r="F782" s="188"/>
      <c r="G782" s="188"/>
      <c r="H782" s="188"/>
    </row>
    <row r="783" spans="1:8" x14ac:dyDescent="0.2">
      <c r="A783" s="188"/>
      <c r="B783" s="188"/>
      <c r="C783" s="188"/>
      <c r="D783" s="188"/>
      <c r="E783" s="188"/>
      <c r="F783" s="188"/>
      <c r="G783" s="188"/>
      <c r="H783" s="188"/>
    </row>
    <row r="784" spans="1:8" x14ac:dyDescent="0.2">
      <c r="A784" s="188"/>
      <c r="B784" s="188"/>
      <c r="C784" s="188"/>
      <c r="D784" s="188"/>
      <c r="E784" s="188"/>
      <c r="F784" s="188"/>
      <c r="G784" s="188"/>
      <c r="H784" s="188"/>
    </row>
    <row r="785" spans="1:8" x14ac:dyDescent="0.2">
      <c r="A785" s="188"/>
      <c r="B785" s="188"/>
      <c r="C785" s="188"/>
      <c r="D785" s="188"/>
      <c r="E785" s="188"/>
      <c r="F785" s="188"/>
      <c r="G785" s="188"/>
      <c r="H785" s="188"/>
    </row>
    <row r="786" spans="1:8" x14ac:dyDescent="0.2">
      <c r="A786" s="188"/>
      <c r="B786" s="188"/>
      <c r="C786" s="188"/>
      <c r="D786" s="188"/>
      <c r="E786" s="188"/>
      <c r="F786" s="188"/>
      <c r="G786" s="188"/>
      <c r="H786" s="188"/>
    </row>
    <row r="787" spans="1:8" x14ac:dyDescent="0.2">
      <c r="A787" s="188"/>
      <c r="B787" s="188"/>
      <c r="C787" s="188"/>
      <c r="D787" s="188"/>
      <c r="E787" s="188"/>
      <c r="F787" s="188"/>
      <c r="G787" s="188"/>
      <c r="H787" s="188"/>
    </row>
    <row r="788" spans="1:8" x14ac:dyDescent="0.2">
      <c r="A788" s="188"/>
      <c r="B788" s="188"/>
      <c r="C788" s="188"/>
      <c r="D788" s="188"/>
      <c r="E788" s="188"/>
      <c r="F788" s="188"/>
      <c r="G788" s="188"/>
      <c r="H788" s="188"/>
    </row>
    <row r="789" spans="1:8" x14ac:dyDescent="0.2">
      <c r="A789" s="188"/>
      <c r="B789" s="188"/>
      <c r="C789" s="188"/>
      <c r="D789" s="188"/>
      <c r="E789" s="188"/>
      <c r="F789" s="188"/>
      <c r="G789" s="188"/>
      <c r="H789" s="188"/>
    </row>
    <row r="790" spans="1:8" x14ac:dyDescent="0.2">
      <c r="A790" s="188"/>
      <c r="B790" s="188"/>
      <c r="C790" s="188"/>
      <c r="D790" s="188"/>
      <c r="E790" s="188"/>
      <c r="F790" s="188"/>
      <c r="G790" s="188"/>
      <c r="H790" s="188"/>
    </row>
    <row r="791" spans="1:8" x14ac:dyDescent="0.2">
      <c r="A791" s="188"/>
      <c r="B791" s="188"/>
      <c r="C791" s="188"/>
      <c r="D791" s="188"/>
      <c r="E791" s="188"/>
      <c r="F791" s="188"/>
      <c r="G791" s="188"/>
      <c r="H791" s="188"/>
    </row>
    <row r="792" spans="1:8" x14ac:dyDescent="0.2">
      <c r="A792" s="188"/>
      <c r="B792" s="188"/>
      <c r="C792" s="188"/>
      <c r="D792" s="188"/>
      <c r="E792" s="188"/>
      <c r="F792" s="188"/>
      <c r="G792" s="188"/>
      <c r="H792" s="188"/>
    </row>
    <row r="793" spans="1:8" x14ac:dyDescent="0.2">
      <c r="A793" s="188"/>
      <c r="B793" s="188"/>
      <c r="C793" s="188"/>
      <c r="D793" s="188"/>
      <c r="E793" s="188"/>
      <c r="F793" s="188"/>
      <c r="G793" s="188"/>
      <c r="H793" s="188"/>
    </row>
    <row r="794" spans="1:8" x14ac:dyDescent="0.2">
      <c r="A794" s="188"/>
      <c r="B794" s="188"/>
      <c r="C794" s="188"/>
      <c r="D794" s="188"/>
      <c r="E794" s="188"/>
      <c r="F794" s="188"/>
      <c r="G794" s="188"/>
      <c r="H794" s="188"/>
    </row>
    <row r="795" spans="1:8" x14ac:dyDescent="0.2">
      <c r="A795" s="188"/>
      <c r="B795" s="188"/>
      <c r="C795" s="188"/>
      <c r="D795" s="188"/>
      <c r="E795" s="188"/>
      <c r="F795" s="188"/>
      <c r="G795" s="188"/>
      <c r="H795" s="188"/>
    </row>
    <row r="796" spans="1:8" x14ac:dyDescent="0.2">
      <c r="A796" s="188"/>
      <c r="B796" s="188"/>
      <c r="C796" s="188"/>
      <c r="D796" s="188"/>
      <c r="E796" s="188"/>
      <c r="F796" s="188"/>
      <c r="G796" s="188"/>
      <c r="H796" s="188"/>
    </row>
    <row r="797" spans="1:8" x14ac:dyDescent="0.2">
      <c r="A797" s="188"/>
      <c r="B797" s="188"/>
      <c r="C797" s="188"/>
      <c r="D797" s="188"/>
      <c r="E797" s="188"/>
      <c r="F797" s="188"/>
      <c r="G797" s="188"/>
      <c r="H797" s="188"/>
    </row>
    <row r="798" spans="1:8" x14ac:dyDescent="0.2">
      <c r="A798" s="188"/>
      <c r="B798" s="188"/>
      <c r="C798" s="188"/>
      <c r="D798" s="188"/>
      <c r="E798" s="188"/>
      <c r="F798" s="188"/>
      <c r="G798" s="188"/>
      <c r="H798" s="188"/>
    </row>
    <row r="799" spans="1:8" x14ac:dyDescent="0.2">
      <c r="A799" s="188"/>
      <c r="B799" s="188"/>
      <c r="C799" s="188"/>
      <c r="D799" s="188"/>
      <c r="E799" s="188"/>
      <c r="F799" s="188"/>
      <c r="G799" s="188"/>
      <c r="H799" s="188"/>
    </row>
    <row r="800" spans="1:8" x14ac:dyDescent="0.2">
      <c r="A800" s="188"/>
      <c r="B800" s="188"/>
      <c r="C800" s="188"/>
      <c r="D800" s="188"/>
      <c r="E800" s="188"/>
      <c r="F800" s="188"/>
      <c r="G800" s="188"/>
      <c r="H800" s="188"/>
    </row>
    <row r="801" spans="1:8" x14ac:dyDescent="0.2">
      <c r="A801" s="188"/>
      <c r="B801" s="188"/>
      <c r="C801" s="188"/>
      <c r="D801" s="188"/>
      <c r="E801" s="188"/>
      <c r="F801" s="188"/>
      <c r="G801" s="188"/>
      <c r="H801" s="188"/>
    </row>
    <row r="802" spans="1:8" x14ac:dyDescent="0.2">
      <c r="A802" s="188"/>
      <c r="B802" s="188"/>
      <c r="C802" s="188"/>
      <c r="D802" s="188"/>
      <c r="E802" s="188"/>
      <c r="F802" s="188"/>
      <c r="G802" s="188"/>
      <c r="H802" s="188"/>
    </row>
    <row r="803" spans="1:8" x14ac:dyDescent="0.2">
      <c r="A803" s="188"/>
      <c r="B803" s="188"/>
      <c r="C803" s="188"/>
      <c r="D803" s="188"/>
      <c r="E803" s="188"/>
      <c r="F803" s="188"/>
      <c r="G803" s="188"/>
      <c r="H803" s="188"/>
    </row>
    <row r="804" spans="1:8" x14ac:dyDescent="0.2">
      <c r="A804" s="188"/>
      <c r="B804" s="188"/>
      <c r="C804" s="188"/>
      <c r="D804" s="188"/>
      <c r="E804" s="188"/>
      <c r="F804" s="188"/>
      <c r="G804" s="188"/>
      <c r="H804" s="188"/>
    </row>
    <row r="805" spans="1:8" x14ac:dyDescent="0.2">
      <c r="A805" s="188"/>
      <c r="B805" s="188"/>
      <c r="C805" s="188"/>
      <c r="D805" s="188"/>
      <c r="E805" s="188"/>
      <c r="F805" s="188"/>
      <c r="G805" s="188"/>
      <c r="H805" s="188"/>
    </row>
    <row r="806" spans="1:8" x14ac:dyDescent="0.2">
      <c r="A806" s="188"/>
      <c r="B806" s="188"/>
      <c r="C806" s="188"/>
      <c r="D806" s="188"/>
      <c r="E806" s="188"/>
      <c r="F806" s="188"/>
      <c r="G806" s="188"/>
      <c r="H806" s="188"/>
    </row>
    <row r="807" spans="1:8" x14ac:dyDescent="0.2">
      <c r="A807" s="188"/>
      <c r="B807" s="188"/>
      <c r="C807" s="188"/>
      <c r="D807" s="188"/>
      <c r="E807" s="188"/>
      <c r="F807" s="188"/>
      <c r="G807" s="188"/>
      <c r="H807" s="188"/>
    </row>
    <row r="808" spans="1:8" x14ac:dyDescent="0.2">
      <c r="A808" s="188"/>
      <c r="B808" s="188"/>
      <c r="C808" s="188"/>
      <c r="D808" s="188"/>
      <c r="E808" s="188"/>
      <c r="F808" s="188"/>
      <c r="G808" s="188"/>
      <c r="H808" s="188"/>
    </row>
    <row r="809" spans="1:8" x14ac:dyDescent="0.2">
      <c r="A809" s="188"/>
      <c r="B809" s="188"/>
      <c r="C809" s="188"/>
      <c r="D809" s="188"/>
      <c r="E809" s="188"/>
      <c r="F809" s="188"/>
      <c r="G809" s="188"/>
      <c r="H809" s="188"/>
    </row>
    <row r="810" spans="1:8" x14ac:dyDescent="0.2">
      <c r="A810" s="188"/>
      <c r="B810" s="188"/>
      <c r="C810" s="188"/>
      <c r="D810" s="188"/>
      <c r="E810" s="188"/>
      <c r="F810" s="188"/>
      <c r="G810" s="188"/>
      <c r="H810" s="188"/>
    </row>
    <row r="811" spans="1:8" x14ac:dyDescent="0.2">
      <c r="A811" s="188"/>
      <c r="B811" s="188"/>
      <c r="C811" s="188"/>
      <c r="D811" s="188"/>
      <c r="E811" s="188"/>
      <c r="F811" s="188"/>
      <c r="G811" s="188"/>
      <c r="H811" s="188"/>
    </row>
    <row r="812" spans="1:8" x14ac:dyDescent="0.2">
      <c r="A812" s="188"/>
      <c r="B812" s="188"/>
      <c r="C812" s="188"/>
      <c r="D812" s="188"/>
      <c r="E812" s="188"/>
      <c r="F812" s="188"/>
      <c r="G812" s="188"/>
      <c r="H812" s="188"/>
    </row>
    <row r="813" spans="1:8" x14ac:dyDescent="0.2">
      <c r="A813" s="188"/>
      <c r="B813" s="188"/>
      <c r="C813" s="188"/>
      <c r="D813" s="188"/>
      <c r="E813" s="188"/>
      <c r="F813" s="188"/>
      <c r="G813" s="188"/>
      <c r="H813" s="188"/>
    </row>
    <row r="814" spans="1:8" x14ac:dyDescent="0.2">
      <c r="A814" s="188"/>
      <c r="B814" s="188"/>
      <c r="C814" s="188"/>
      <c r="D814" s="188"/>
      <c r="E814" s="188"/>
      <c r="F814" s="188"/>
      <c r="G814" s="188"/>
      <c r="H814" s="188"/>
    </row>
    <row r="815" spans="1:8" x14ac:dyDescent="0.2">
      <c r="A815" s="188"/>
      <c r="B815" s="188"/>
      <c r="C815" s="188"/>
      <c r="D815" s="188"/>
      <c r="E815" s="188"/>
      <c r="F815" s="188"/>
      <c r="G815" s="188"/>
      <c r="H815" s="188"/>
    </row>
    <row r="816" spans="1:8" x14ac:dyDescent="0.2">
      <c r="A816" s="188"/>
      <c r="B816" s="188"/>
      <c r="C816" s="188"/>
      <c r="D816" s="188"/>
      <c r="E816" s="188"/>
      <c r="F816" s="188"/>
      <c r="G816" s="188"/>
      <c r="H816" s="188"/>
    </row>
    <row r="817" spans="1:8" x14ac:dyDescent="0.2">
      <c r="A817" s="188"/>
      <c r="B817" s="188"/>
      <c r="C817" s="188"/>
      <c r="D817" s="188"/>
      <c r="E817" s="188"/>
      <c r="F817" s="188"/>
      <c r="G817" s="188"/>
      <c r="H817" s="188"/>
    </row>
    <row r="818" spans="1:8" x14ac:dyDescent="0.2">
      <c r="A818" s="188"/>
      <c r="B818" s="188"/>
      <c r="C818" s="188"/>
      <c r="D818" s="188"/>
      <c r="E818" s="188"/>
      <c r="F818" s="188"/>
      <c r="G818" s="188"/>
      <c r="H818" s="188"/>
    </row>
    <row r="819" spans="1:8" x14ac:dyDescent="0.2">
      <c r="A819" s="188"/>
      <c r="B819" s="188"/>
      <c r="C819" s="188"/>
      <c r="D819" s="188"/>
      <c r="E819" s="188"/>
      <c r="F819" s="188"/>
      <c r="G819" s="188"/>
      <c r="H819" s="188"/>
    </row>
    <row r="820" spans="1:8" x14ac:dyDescent="0.2">
      <c r="A820" s="188"/>
      <c r="B820" s="188"/>
      <c r="C820" s="188"/>
      <c r="D820" s="188"/>
      <c r="E820" s="188"/>
      <c r="F820" s="188"/>
      <c r="G820" s="188"/>
      <c r="H820" s="188"/>
    </row>
    <row r="821" spans="1:8" x14ac:dyDescent="0.2">
      <c r="A821" s="188"/>
      <c r="B821" s="188"/>
      <c r="C821" s="188"/>
      <c r="D821" s="188"/>
      <c r="E821" s="188"/>
      <c r="F821" s="188"/>
      <c r="G821" s="188"/>
      <c r="H821" s="188"/>
    </row>
    <row r="822" spans="1:8" x14ac:dyDescent="0.2">
      <c r="A822" s="188"/>
      <c r="B822" s="188"/>
      <c r="C822" s="188"/>
      <c r="D822" s="188"/>
      <c r="E822" s="188"/>
      <c r="F822" s="188"/>
      <c r="G822" s="188"/>
      <c r="H822" s="188"/>
    </row>
    <row r="823" spans="1:8" x14ac:dyDescent="0.2">
      <c r="A823" s="188"/>
      <c r="B823" s="188"/>
      <c r="C823" s="188"/>
      <c r="D823" s="188"/>
      <c r="E823" s="188"/>
      <c r="F823" s="188"/>
      <c r="G823" s="188"/>
      <c r="H823" s="188"/>
    </row>
    <row r="824" spans="1:8" x14ac:dyDescent="0.2">
      <c r="A824" s="188"/>
      <c r="B824" s="188"/>
      <c r="C824" s="188"/>
      <c r="D824" s="188"/>
      <c r="E824" s="188"/>
      <c r="F824" s="188"/>
      <c r="G824" s="188"/>
      <c r="H824" s="188"/>
    </row>
    <row r="825" spans="1:8" x14ac:dyDescent="0.2">
      <c r="A825" s="188"/>
      <c r="B825" s="188"/>
      <c r="C825" s="188"/>
      <c r="D825" s="188"/>
      <c r="E825" s="188"/>
      <c r="F825" s="188"/>
      <c r="G825" s="188"/>
      <c r="H825" s="188"/>
    </row>
    <row r="826" spans="1:8" x14ac:dyDescent="0.2">
      <c r="A826" s="188"/>
      <c r="B826" s="188"/>
      <c r="C826" s="188"/>
      <c r="D826" s="188"/>
      <c r="E826" s="188"/>
      <c r="F826" s="188"/>
      <c r="G826" s="188"/>
      <c r="H826" s="188"/>
    </row>
    <row r="827" spans="1:8" x14ac:dyDescent="0.2">
      <c r="A827" s="188"/>
      <c r="B827" s="188"/>
      <c r="C827" s="188"/>
      <c r="D827" s="188"/>
      <c r="E827" s="188"/>
      <c r="F827" s="188"/>
      <c r="G827" s="188"/>
      <c r="H827" s="188"/>
    </row>
    <row r="828" spans="1:8" x14ac:dyDescent="0.2">
      <c r="A828" s="188"/>
      <c r="B828" s="188"/>
      <c r="C828" s="188"/>
      <c r="D828" s="188"/>
      <c r="E828" s="188"/>
      <c r="F828" s="188"/>
      <c r="G828" s="188"/>
      <c r="H828" s="188"/>
    </row>
    <row r="829" spans="1:8" x14ac:dyDescent="0.2">
      <c r="A829" s="188"/>
      <c r="B829" s="188"/>
      <c r="C829" s="188"/>
      <c r="D829" s="188"/>
      <c r="E829" s="188"/>
      <c r="F829" s="188"/>
      <c r="G829" s="188"/>
      <c r="H829" s="188"/>
    </row>
    <row r="830" spans="1:8" x14ac:dyDescent="0.2">
      <c r="A830" s="188"/>
      <c r="B830" s="188"/>
      <c r="C830" s="188"/>
      <c r="D830" s="188"/>
      <c r="E830" s="188"/>
      <c r="F830" s="188"/>
      <c r="G830" s="188"/>
      <c r="H830" s="188"/>
    </row>
    <row r="831" spans="1:8" x14ac:dyDescent="0.2">
      <c r="A831" s="188"/>
      <c r="B831" s="188"/>
      <c r="C831" s="188"/>
      <c r="D831" s="188"/>
      <c r="E831" s="188"/>
      <c r="F831" s="188"/>
      <c r="G831" s="188"/>
      <c r="H831" s="188"/>
    </row>
    <row r="832" spans="1:8" x14ac:dyDescent="0.2">
      <c r="A832" s="188"/>
      <c r="B832" s="188"/>
      <c r="C832" s="188"/>
      <c r="D832" s="188"/>
      <c r="E832" s="188"/>
      <c r="F832" s="188"/>
      <c r="G832" s="188"/>
      <c r="H832" s="188"/>
    </row>
    <row r="833" spans="1:8" x14ac:dyDescent="0.2">
      <c r="A833" s="188"/>
      <c r="B833" s="188"/>
      <c r="C833" s="188"/>
      <c r="D833" s="188"/>
      <c r="E833" s="188"/>
      <c r="F833" s="188"/>
      <c r="G833" s="188"/>
      <c r="H833" s="188"/>
    </row>
    <row r="834" spans="1:8" x14ac:dyDescent="0.2">
      <c r="A834" s="188"/>
      <c r="B834" s="188"/>
      <c r="C834" s="188"/>
      <c r="D834" s="188"/>
      <c r="E834" s="188"/>
      <c r="F834" s="188"/>
      <c r="G834" s="188"/>
      <c r="H834" s="188"/>
    </row>
    <row r="835" spans="1:8" x14ac:dyDescent="0.2">
      <c r="A835" s="188"/>
      <c r="B835" s="188"/>
      <c r="C835" s="188"/>
      <c r="D835" s="188"/>
      <c r="E835" s="188"/>
      <c r="F835" s="188"/>
      <c r="G835" s="188"/>
      <c r="H835" s="188"/>
    </row>
    <row r="836" spans="1:8" x14ac:dyDescent="0.2">
      <c r="A836" s="188"/>
      <c r="B836" s="188"/>
      <c r="C836" s="188"/>
      <c r="D836" s="188"/>
      <c r="E836" s="188"/>
      <c r="F836" s="188"/>
      <c r="G836" s="188"/>
      <c r="H836" s="188"/>
    </row>
    <row r="837" spans="1:8" x14ac:dyDescent="0.2">
      <c r="A837" s="188"/>
      <c r="B837" s="188"/>
      <c r="C837" s="188"/>
      <c r="D837" s="188"/>
      <c r="E837" s="188"/>
      <c r="F837" s="188"/>
      <c r="G837" s="188"/>
      <c r="H837" s="188"/>
    </row>
    <row r="838" spans="1:8" x14ac:dyDescent="0.2">
      <c r="A838" s="188"/>
      <c r="B838" s="188"/>
      <c r="C838" s="188"/>
      <c r="D838" s="188"/>
      <c r="E838" s="188"/>
      <c r="F838" s="188"/>
      <c r="G838" s="188"/>
      <c r="H838" s="188"/>
    </row>
    <row r="839" spans="1:8" x14ac:dyDescent="0.2">
      <c r="A839" s="188"/>
      <c r="B839" s="188"/>
      <c r="C839" s="188"/>
      <c r="D839" s="188"/>
      <c r="E839" s="188"/>
      <c r="F839" s="188"/>
      <c r="G839" s="188"/>
      <c r="H839" s="188"/>
    </row>
    <row r="840" spans="1:8" x14ac:dyDescent="0.2">
      <c r="A840" s="188"/>
      <c r="B840" s="188"/>
      <c r="C840" s="188"/>
      <c r="D840" s="188"/>
      <c r="E840" s="188"/>
      <c r="F840" s="188"/>
      <c r="G840" s="188"/>
      <c r="H840" s="188"/>
    </row>
    <row r="841" spans="1:8" x14ac:dyDescent="0.2">
      <c r="A841" s="188"/>
      <c r="B841" s="188"/>
      <c r="C841" s="188"/>
      <c r="D841" s="188"/>
      <c r="E841" s="188"/>
      <c r="F841" s="188"/>
      <c r="G841" s="188"/>
      <c r="H841" s="188"/>
    </row>
    <row r="842" spans="1:8" x14ac:dyDescent="0.2">
      <c r="A842" s="188"/>
      <c r="B842" s="188"/>
      <c r="C842" s="188"/>
      <c r="D842" s="188"/>
      <c r="E842" s="188"/>
      <c r="F842" s="188"/>
      <c r="G842" s="188"/>
      <c r="H842" s="188"/>
    </row>
    <row r="843" spans="1:8" x14ac:dyDescent="0.2">
      <c r="A843" s="188"/>
      <c r="B843" s="188"/>
      <c r="C843" s="188"/>
      <c r="D843" s="188"/>
      <c r="E843" s="188"/>
      <c r="F843" s="188"/>
      <c r="G843" s="188"/>
      <c r="H843" s="188"/>
    </row>
    <row r="844" spans="1:8" x14ac:dyDescent="0.2">
      <c r="A844" s="188"/>
      <c r="B844" s="188"/>
      <c r="C844" s="188"/>
      <c r="D844" s="188"/>
      <c r="E844" s="188"/>
      <c r="F844" s="188"/>
      <c r="G844" s="188"/>
      <c r="H844" s="188"/>
    </row>
    <row r="845" spans="1:8" x14ac:dyDescent="0.2">
      <c r="A845" s="188"/>
      <c r="B845" s="188"/>
      <c r="C845" s="188"/>
      <c r="D845" s="188"/>
      <c r="E845" s="188"/>
      <c r="F845" s="188"/>
      <c r="G845" s="188"/>
      <c r="H845" s="188"/>
    </row>
    <row r="846" spans="1:8" x14ac:dyDescent="0.2">
      <c r="A846" s="188"/>
      <c r="B846" s="188"/>
      <c r="C846" s="188"/>
      <c r="D846" s="188"/>
      <c r="E846" s="188"/>
      <c r="F846" s="188"/>
      <c r="G846" s="188"/>
      <c r="H846" s="188"/>
    </row>
    <row r="847" spans="1:8" x14ac:dyDescent="0.2">
      <c r="A847" s="188"/>
      <c r="B847" s="188"/>
      <c r="C847" s="188"/>
      <c r="D847" s="188"/>
      <c r="E847" s="188"/>
      <c r="F847" s="188"/>
      <c r="G847" s="188"/>
      <c r="H847" s="188"/>
    </row>
    <row r="848" spans="1:8" x14ac:dyDescent="0.2">
      <c r="A848" s="188"/>
      <c r="B848" s="188"/>
      <c r="C848" s="188"/>
      <c r="D848" s="188"/>
      <c r="E848" s="188"/>
      <c r="F848" s="188"/>
      <c r="G848" s="188"/>
      <c r="H848" s="188"/>
    </row>
    <row r="849" spans="1:8" x14ac:dyDescent="0.2">
      <c r="A849" s="188"/>
      <c r="B849" s="188"/>
      <c r="C849" s="188"/>
      <c r="D849" s="188"/>
      <c r="E849" s="188"/>
      <c r="F849" s="188"/>
      <c r="G849" s="188"/>
      <c r="H849" s="188"/>
    </row>
    <row r="850" spans="1:8" x14ac:dyDescent="0.2">
      <c r="A850" s="188"/>
      <c r="B850" s="188"/>
      <c r="C850" s="188"/>
      <c r="D850" s="188"/>
      <c r="E850" s="188"/>
      <c r="F850" s="188"/>
      <c r="G850" s="188"/>
      <c r="H850" s="188"/>
    </row>
    <row r="851" spans="1:8" x14ac:dyDescent="0.2">
      <c r="A851" s="188"/>
      <c r="B851" s="188"/>
      <c r="C851" s="188"/>
      <c r="D851" s="188"/>
      <c r="E851" s="188"/>
      <c r="F851" s="188"/>
      <c r="G851" s="188"/>
      <c r="H851" s="188"/>
    </row>
    <row r="852" spans="1:8" x14ac:dyDescent="0.2">
      <c r="A852" s="188"/>
      <c r="B852" s="188"/>
      <c r="C852" s="188"/>
      <c r="D852" s="188"/>
      <c r="E852" s="188"/>
      <c r="F852" s="188"/>
      <c r="G852" s="188"/>
      <c r="H852" s="188"/>
    </row>
    <row r="853" spans="1:8" x14ac:dyDescent="0.2">
      <c r="A853" s="188"/>
      <c r="B853" s="188"/>
      <c r="C853" s="188"/>
      <c r="D853" s="188"/>
      <c r="E853" s="188"/>
      <c r="F853" s="188"/>
      <c r="G853" s="188"/>
      <c r="H853" s="188"/>
    </row>
    <row r="854" spans="1:8" x14ac:dyDescent="0.2">
      <c r="A854" s="188"/>
      <c r="B854" s="188"/>
      <c r="C854" s="188"/>
      <c r="D854" s="188"/>
      <c r="E854" s="188"/>
      <c r="F854" s="188"/>
      <c r="G854" s="188"/>
      <c r="H854" s="188"/>
    </row>
    <row r="855" spans="1:8" x14ac:dyDescent="0.2">
      <c r="A855" s="188"/>
      <c r="B855" s="188"/>
      <c r="C855" s="188"/>
      <c r="D855" s="188"/>
      <c r="E855" s="188"/>
      <c r="F855" s="188"/>
      <c r="G855" s="188"/>
      <c r="H855" s="188"/>
    </row>
    <row r="856" spans="1:8" x14ac:dyDescent="0.2">
      <c r="A856" s="188"/>
      <c r="B856" s="188"/>
      <c r="C856" s="188"/>
      <c r="D856" s="188"/>
      <c r="E856" s="188"/>
      <c r="F856" s="188"/>
      <c r="G856" s="188"/>
      <c r="H856" s="188"/>
    </row>
    <row r="857" spans="1:8" x14ac:dyDescent="0.2">
      <c r="A857" s="188"/>
      <c r="B857" s="188"/>
      <c r="C857" s="188"/>
      <c r="D857" s="188"/>
      <c r="E857" s="188"/>
      <c r="F857" s="188"/>
      <c r="G857" s="188"/>
      <c r="H857" s="188"/>
    </row>
    <row r="858" spans="1:8" x14ac:dyDescent="0.2">
      <c r="A858" s="188"/>
      <c r="B858" s="188"/>
      <c r="C858" s="188"/>
      <c r="D858" s="188"/>
      <c r="E858" s="188"/>
      <c r="F858" s="188"/>
      <c r="G858" s="188"/>
      <c r="H858" s="188"/>
    </row>
    <row r="859" spans="1:8" x14ac:dyDescent="0.2">
      <c r="A859" s="188"/>
      <c r="B859" s="188"/>
      <c r="C859" s="188"/>
      <c r="D859" s="188"/>
      <c r="E859" s="188"/>
      <c r="F859" s="188"/>
      <c r="G859" s="188"/>
      <c r="H859" s="188"/>
    </row>
    <row r="860" spans="1:8" x14ac:dyDescent="0.2">
      <c r="A860" s="188"/>
      <c r="B860" s="188"/>
      <c r="C860" s="188"/>
      <c r="D860" s="188"/>
      <c r="E860" s="188"/>
      <c r="F860" s="188"/>
      <c r="G860" s="188"/>
      <c r="H860" s="188"/>
    </row>
    <row r="861" spans="1:8" x14ac:dyDescent="0.2">
      <c r="A861" s="188"/>
      <c r="B861" s="188"/>
      <c r="C861" s="188"/>
      <c r="D861" s="188"/>
      <c r="E861" s="188"/>
      <c r="F861" s="188"/>
      <c r="G861" s="188"/>
      <c r="H861" s="188"/>
    </row>
    <row r="862" spans="1:8" x14ac:dyDescent="0.2">
      <c r="A862" s="188"/>
      <c r="B862" s="188"/>
      <c r="C862" s="188"/>
      <c r="D862" s="188"/>
      <c r="E862" s="188"/>
      <c r="F862" s="188"/>
      <c r="G862" s="188"/>
      <c r="H862" s="188"/>
    </row>
    <row r="863" spans="1:8" x14ac:dyDescent="0.2">
      <c r="A863" s="188"/>
      <c r="B863" s="188"/>
      <c r="C863" s="188"/>
      <c r="D863" s="188"/>
      <c r="E863" s="188"/>
      <c r="F863" s="188"/>
      <c r="G863" s="188"/>
      <c r="H863" s="188"/>
    </row>
    <row r="864" spans="1:8" x14ac:dyDescent="0.2">
      <c r="A864" s="188"/>
      <c r="B864" s="188"/>
      <c r="C864" s="188"/>
      <c r="D864" s="188"/>
      <c r="E864" s="188"/>
      <c r="F864" s="188"/>
      <c r="G864" s="188"/>
      <c r="H864" s="188"/>
    </row>
    <row r="865" spans="1:8" x14ac:dyDescent="0.2">
      <c r="A865" s="188"/>
      <c r="B865" s="188"/>
      <c r="C865" s="188"/>
      <c r="D865" s="188"/>
      <c r="E865" s="188"/>
      <c r="F865" s="188"/>
      <c r="G865" s="188"/>
      <c r="H865" s="188"/>
    </row>
    <row r="866" spans="1:8" x14ac:dyDescent="0.2">
      <c r="A866" s="188"/>
      <c r="B866" s="188"/>
      <c r="C866" s="188"/>
      <c r="D866" s="188"/>
      <c r="E866" s="188"/>
      <c r="F866" s="188"/>
      <c r="G866" s="188"/>
      <c r="H866" s="188"/>
    </row>
    <row r="867" spans="1:8" x14ac:dyDescent="0.2">
      <c r="A867" s="188"/>
      <c r="B867" s="188"/>
      <c r="C867" s="188"/>
      <c r="D867" s="188"/>
      <c r="E867" s="188"/>
      <c r="F867" s="188"/>
      <c r="G867" s="188"/>
      <c r="H867" s="188"/>
    </row>
    <row r="868" spans="1:8" x14ac:dyDescent="0.2">
      <c r="A868" s="188"/>
      <c r="B868" s="188"/>
      <c r="C868" s="188"/>
      <c r="D868" s="188"/>
      <c r="E868" s="188"/>
      <c r="F868" s="188"/>
      <c r="G868" s="188"/>
      <c r="H868" s="188"/>
    </row>
    <row r="869" spans="1:8" x14ac:dyDescent="0.2">
      <c r="A869" s="188"/>
      <c r="B869" s="188"/>
      <c r="C869" s="188"/>
      <c r="D869" s="188"/>
      <c r="E869" s="188"/>
      <c r="F869" s="188"/>
      <c r="G869" s="188"/>
      <c r="H869" s="188"/>
    </row>
    <row r="870" spans="1:8" x14ac:dyDescent="0.2">
      <c r="A870" s="188"/>
      <c r="B870" s="188"/>
      <c r="C870" s="188"/>
      <c r="D870" s="188"/>
      <c r="E870" s="188"/>
      <c r="F870" s="188"/>
      <c r="G870" s="188"/>
      <c r="H870" s="188"/>
    </row>
    <row r="871" spans="1:8" x14ac:dyDescent="0.2">
      <c r="A871" s="188"/>
      <c r="B871" s="188"/>
      <c r="C871" s="188"/>
      <c r="D871" s="188"/>
      <c r="E871" s="188"/>
      <c r="F871" s="188"/>
      <c r="G871" s="188"/>
      <c r="H871" s="188"/>
    </row>
    <row r="872" spans="1:8" x14ac:dyDescent="0.2">
      <c r="A872" s="188"/>
      <c r="B872" s="188"/>
      <c r="C872" s="188"/>
      <c r="D872" s="188"/>
      <c r="E872" s="188"/>
      <c r="F872" s="188"/>
      <c r="G872" s="188"/>
      <c r="H872" s="188"/>
    </row>
    <row r="873" spans="1:8" x14ac:dyDescent="0.2">
      <c r="A873" s="188"/>
      <c r="B873" s="188"/>
      <c r="C873" s="188"/>
      <c r="D873" s="188"/>
      <c r="E873" s="188"/>
      <c r="F873" s="188"/>
      <c r="G873" s="188"/>
      <c r="H873" s="188"/>
    </row>
    <row r="874" spans="1:8" x14ac:dyDescent="0.2">
      <c r="A874" s="188"/>
      <c r="B874" s="188"/>
      <c r="C874" s="188"/>
      <c r="D874" s="188"/>
      <c r="E874" s="188"/>
      <c r="F874" s="188"/>
      <c r="G874" s="188"/>
      <c r="H874" s="188"/>
    </row>
    <row r="875" spans="1:8" x14ac:dyDescent="0.2">
      <c r="A875" s="188"/>
      <c r="B875" s="188"/>
      <c r="C875" s="188"/>
      <c r="D875" s="188"/>
      <c r="E875" s="188"/>
      <c r="F875" s="188"/>
      <c r="G875" s="188"/>
      <c r="H875" s="188"/>
    </row>
    <row r="876" spans="1:8" x14ac:dyDescent="0.2">
      <c r="A876" s="188"/>
      <c r="B876" s="188"/>
      <c r="C876" s="188"/>
      <c r="D876" s="188"/>
      <c r="E876" s="188"/>
      <c r="F876" s="188"/>
      <c r="G876" s="188"/>
      <c r="H876" s="188"/>
    </row>
    <row r="877" spans="1:8" x14ac:dyDescent="0.2">
      <c r="A877" s="188"/>
      <c r="B877" s="188"/>
      <c r="C877" s="188"/>
      <c r="D877" s="188"/>
      <c r="E877" s="188"/>
      <c r="F877" s="188"/>
      <c r="G877" s="188"/>
      <c r="H877" s="188"/>
    </row>
    <row r="878" spans="1:8" x14ac:dyDescent="0.2">
      <c r="A878" s="188"/>
      <c r="B878" s="188"/>
      <c r="C878" s="188"/>
      <c r="D878" s="188"/>
      <c r="E878" s="188"/>
      <c r="F878" s="188"/>
      <c r="G878" s="188"/>
      <c r="H878" s="188"/>
    </row>
    <row r="879" spans="1:8" x14ac:dyDescent="0.2">
      <c r="A879" s="188"/>
      <c r="B879" s="188"/>
      <c r="C879" s="188"/>
      <c r="D879" s="188"/>
      <c r="E879" s="188"/>
      <c r="F879" s="188"/>
      <c r="G879" s="188"/>
      <c r="H879" s="188"/>
    </row>
    <row r="880" spans="1:8" x14ac:dyDescent="0.2">
      <c r="A880" s="188"/>
      <c r="B880" s="188"/>
      <c r="C880" s="188"/>
      <c r="D880" s="188"/>
      <c r="E880" s="188"/>
      <c r="F880" s="188"/>
      <c r="G880" s="188"/>
      <c r="H880" s="188"/>
    </row>
    <row r="881" spans="1:8" x14ac:dyDescent="0.2">
      <c r="A881" s="188"/>
      <c r="B881" s="188"/>
      <c r="C881" s="188"/>
      <c r="D881" s="188"/>
      <c r="E881" s="188"/>
      <c r="F881" s="188"/>
      <c r="G881" s="188"/>
      <c r="H881" s="188"/>
    </row>
    <row r="882" spans="1:8" x14ac:dyDescent="0.2">
      <c r="A882" s="188"/>
      <c r="B882" s="188"/>
      <c r="C882" s="188"/>
      <c r="D882" s="188"/>
      <c r="E882" s="188"/>
      <c r="F882" s="188"/>
      <c r="G882" s="188"/>
      <c r="H882" s="188"/>
    </row>
    <row r="883" spans="1:8" x14ac:dyDescent="0.2">
      <c r="A883" s="188"/>
      <c r="B883" s="188"/>
      <c r="C883" s="188"/>
      <c r="D883" s="188"/>
      <c r="E883" s="188"/>
      <c r="F883" s="188"/>
      <c r="G883" s="188"/>
      <c r="H883" s="188"/>
    </row>
    <row r="884" spans="1:8" x14ac:dyDescent="0.2">
      <c r="A884" s="188"/>
      <c r="B884" s="188"/>
      <c r="C884" s="188"/>
      <c r="D884" s="188"/>
      <c r="E884" s="188"/>
      <c r="F884" s="188"/>
      <c r="G884" s="188"/>
      <c r="H884" s="188"/>
    </row>
    <row r="885" spans="1:8" x14ac:dyDescent="0.2">
      <c r="A885" s="188"/>
      <c r="B885" s="188"/>
      <c r="C885" s="188"/>
      <c r="D885" s="188"/>
      <c r="E885" s="188"/>
      <c r="F885" s="188"/>
      <c r="G885" s="188"/>
      <c r="H885" s="188"/>
    </row>
    <row r="886" spans="1:8" x14ac:dyDescent="0.2">
      <c r="A886" s="188"/>
      <c r="B886" s="188"/>
      <c r="C886" s="188"/>
      <c r="D886" s="188"/>
      <c r="E886" s="188"/>
      <c r="F886" s="188"/>
      <c r="G886" s="188"/>
      <c r="H886" s="188"/>
    </row>
    <row r="887" spans="1:8" x14ac:dyDescent="0.2">
      <c r="A887" s="188"/>
      <c r="B887" s="188"/>
      <c r="C887" s="188"/>
      <c r="D887" s="188"/>
      <c r="E887" s="188"/>
      <c r="F887" s="188"/>
      <c r="G887" s="188"/>
      <c r="H887" s="188"/>
    </row>
    <row r="888" spans="1:8" x14ac:dyDescent="0.2">
      <c r="A888" s="188"/>
      <c r="B888" s="188"/>
      <c r="C888" s="188"/>
      <c r="D888" s="188"/>
      <c r="E888" s="188"/>
      <c r="F888" s="188"/>
      <c r="G888" s="188"/>
      <c r="H888" s="188"/>
    </row>
    <row r="889" spans="1:8" x14ac:dyDescent="0.2">
      <c r="A889" s="188"/>
      <c r="B889" s="188"/>
      <c r="C889" s="188"/>
      <c r="D889" s="188"/>
      <c r="E889" s="188"/>
      <c r="F889" s="188"/>
      <c r="G889" s="188"/>
      <c r="H889" s="188"/>
    </row>
    <row r="890" spans="1:8" x14ac:dyDescent="0.2">
      <c r="A890" s="188"/>
      <c r="B890" s="188"/>
      <c r="C890" s="188"/>
      <c r="D890" s="188"/>
      <c r="E890" s="188"/>
      <c r="F890" s="188"/>
      <c r="G890" s="188"/>
      <c r="H890" s="188"/>
    </row>
    <row r="891" spans="1:8" x14ac:dyDescent="0.2">
      <c r="A891" s="188"/>
      <c r="B891" s="188"/>
      <c r="C891" s="188"/>
      <c r="D891" s="188"/>
      <c r="E891" s="188"/>
      <c r="F891" s="188"/>
      <c r="G891" s="188"/>
      <c r="H891" s="188"/>
    </row>
    <row r="892" spans="1:8" x14ac:dyDescent="0.2">
      <c r="A892" s="188"/>
      <c r="B892" s="188"/>
      <c r="C892" s="188"/>
      <c r="D892" s="188"/>
      <c r="E892" s="188"/>
      <c r="F892" s="188"/>
      <c r="G892" s="188"/>
      <c r="H892" s="188"/>
    </row>
    <row r="893" spans="1:8" x14ac:dyDescent="0.2">
      <c r="A893" s="188"/>
      <c r="B893" s="188"/>
      <c r="C893" s="188"/>
      <c r="D893" s="188"/>
      <c r="E893" s="188"/>
      <c r="F893" s="188"/>
      <c r="G893" s="188"/>
      <c r="H893" s="188"/>
    </row>
    <row r="894" spans="1:8" x14ac:dyDescent="0.2">
      <c r="A894" s="188"/>
      <c r="B894" s="188"/>
      <c r="C894" s="188"/>
      <c r="D894" s="188"/>
      <c r="E894" s="188"/>
      <c r="F894" s="188"/>
      <c r="G894" s="188"/>
      <c r="H894" s="188"/>
    </row>
    <row r="895" spans="1:8" x14ac:dyDescent="0.2">
      <c r="A895" s="188"/>
      <c r="B895" s="188"/>
      <c r="C895" s="188"/>
      <c r="D895" s="188"/>
      <c r="E895" s="188"/>
      <c r="F895" s="188"/>
      <c r="G895" s="188"/>
      <c r="H895" s="188"/>
    </row>
    <row r="896" spans="1:8" x14ac:dyDescent="0.2">
      <c r="A896" s="188"/>
      <c r="B896" s="188"/>
      <c r="C896" s="188"/>
      <c r="D896" s="188"/>
      <c r="E896" s="188"/>
      <c r="F896" s="188"/>
      <c r="G896" s="188"/>
      <c r="H896" s="188"/>
    </row>
    <row r="897" spans="1:8" x14ac:dyDescent="0.2">
      <c r="A897" s="188"/>
      <c r="B897" s="188"/>
      <c r="C897" s="188"/>
      <c r="D897" s="188"/>
      <c r="E897" s="188"/>
      <c r="F897" s="188"/>
      <c r="G897" s="188"/>
      <c r="H897" s="188"/>
    </row>
    <row r="898" spans="1:8" x14ac:dyDescent="0.2">
      <c r="A898" s="188"/>
      <c r="B898" s="188"/>
      <c r="C898" s="188"/>
      <c r="D898" s="188"/>
      <c r="E898" s="188"/>
      <c r="F898" s="188"/>
      <c r="G898" s="188"/>
      <c r="H898" s="188"/>
    </row>
    <row r="899" spans="1:8" x14ac:dyDescent="0.2">
      <c r="A899" s="188"/>
      <c r="B899" s="188"/>
      <c r="C899" s="188"/>
      <c r="D899" s="188"/>
      <c r="E899" s="188"/>
      <c r="F899" s="188"/>
      <c r="G899" s="188"/>
      <c r="H899" s="188"/>
    </row>
    <row r="900" spans="1:8" x14ac:dyDescent="0.2">
      <c r="A900" s="188"/>
      <c r="B900" s="188"/>
      <c r="C900" s="188"/>
      <c r="D900" s="188"/>
      <c r="E900" s="188"/>
      <c r="F900" s="188"/>
      <c r="G900" s="188"/>
      <c r="H900" s="188"/>
    </row>
    <row r="901" spans="1:8" x14ac:dyDescent="0.2">
      <c r="A901" s="188"/>
      <c r="B901" s="188"/>
      <c r="C901" s="188"/>
      <c r="D901" s="188"/>
      <c r="E901" s="188"/>
      <c r="F901" s="188"/>
      <c r="G901" s="188"/>
      <c r="H901" s="188"/>
    </row>
    <row r="902" spans="1:8" x14ac:dyDescent="0.2">
      <c r="A902" s="188"/>
      <c r="B902" s="188"/>
      <c r="C902" s="188"/>
      <c r="D902" s="188"/>
      <c r="E902" s="188"/>
      <c r="F902" s="188"/>
      <c r="G902" s="188"/>
      <c r="H902" s="188"/>
    </row>
    <row r="903" spans="1:8" x14ac:dyDescent="0.2">
      <c r="A903" s="188"/>
      <c r="B903" s="188"/>
      <c r="C903" s="188"/>
      <c r="D903" s="188"/>
      <c r="E903" s="188"/>
      <c r="F903" s="188"/>
      <c r="G903" s="188"/>
      <c r="H903" s="188"/>
    </row>
    <row r="904" spans="1:8" x14ac:dyDescent="0.2">
      <c r="A904" s="188"/>
      <c r="B904" s="188"/>
      <c r="C904" s="188"/>
      <c r="D904" s="188"/>
      <c r="E904" s="188"/>
      <c r="F904" s="188"/>
      <c r="G904" s="188"/>
      <c r="H904" s="188"/>
    </row>
    <row r="905" spans="1:8" x14ac:dyDescent="0.2">
      <c r="A905" s="188"/>
      <c r="B905" s="188"/>
      <c r="C905" s="188"/>
      <c r="D905" s="188"/>
      <c r="E905" s="188"/>
      <c r="F905" s="188"/>
      <c r="G905" s="188"/>
      <c r="H905" s="188"/>
    </row>
    <row r="906" spans="1:8" x14ac:dyDescent="0.2">
      <c r="A906" s="188"/>
      <c r="B906" s="188"/>
      <c r="C906" s="188"/>
      <c r="D906" s="188"/>
      <c r="E906" s="188"/>
      <c r="F906" s="188"/>
      <c r="G906" s="188"/>
      <c r="H906" s="188"/>
    </row>
    <row r="907" spans="1:8" x14ac:dyDescent="0.2">
      <c r="A907" s="188"/>
      <c r="B907" s="188"/>
      <c r="C907" s="188"/>
      <c r="D907" s="188"/>
      <c r="E907" s="188"/>
      <c r="F907" s="188"/>
      <c r="G907" s="188"/>
      <c r="H907" s="188"/>
    </row>
    <row r="908" spans="1:8" x14ac:dyDescent="0.2">
      <c r="A908" s="188"/>
      <c r="B908" s="188"/>
      <c r="C908" s="188"/>
      <c r="D908" s="188"/>
      <c r="E908" s="188"/>
      <c r="F908" s="188"/>
      <c r="G908" s="188"/>
      <c r="H908" s="188"/>
    </row>
    <row r="909" spans="1:8" x14ac:dyDescent="0.2">
      <c r="A909" s="188"/>
      <c r="B909" s="188"/>
      <c r="C909" s="188"/>
      <c r="D909" s="188"/>
      <c r="E909" s="188"/>
      <c r="F909" s="188"/>
      <c r="G909" s="188"/>
      <c r="H909" s="188"/>
    </row>
    <row r="910" spans="1:8" x14ac:dyDescent="0.2">
      <c r="A910" s="188"/>
      <c r="B910" s="188"/>
      <c r="C910" s="188"/>
      <c r="D910" s="188"/>
      <c r="E910" s="188"/>
      <c r="F910" s="188"/>
      <c r="G910" s="188"/>
      <c r="H910" s="188"/>
    </row>
    <row r="911" spans="1:8" x14ac:dyDescent="0.2">
      <c r="A911" s="188"/>
      <c r="B911" s="188"/>
      <c r="C911" s="188"/>
      <c r="D911" s="188"/>
      <c r="E911" s="188"/>
      <c r="F911" s="188"/>
      <c r="G911" s="188"/>
      <c r="H911" s="188"/>
    </row>
    <row r="912" spans="1:8" x14ac:dyDescent="0.2">
      <c r="A912" s="188"/>
      <c r="B912" s="188"/>
      <c r="C912" s="188"/>
      <c r="D912" s="188"/>
      <c r="E912" s="188"/>
      <c r="F912" s="188"/>
      <c r="G912" s="188"/>
      <c r="H912" s="188"/>
    </row>
    <row r="913" spans="1:8" x14ac:dyDescent="0.2">
      <c r="A913" s="188"/>
      <c r="B913" s="188"/>
      <c r="C913" s="188"/>
      <c r="D913" s="188"/>
      <c r="E913" s="188"/>
      <c r="F913" s="188"/>
      <c r="G913" s="188"/>
      <c r="H913" s="188"/>
    </row>
    <row r="914" spans="1:8" x14ac:dyDescent="0.2">
      <c r="A914" s="188"/>
      <c r="B914" s="188"/>
      <c r="C914" s="188"/>
      <c r="D914" s="188"/>
      <c r="E914" s="188"/>
      <c r="F914" s="188"/>
      <c r="G914" s="188"/>
      <c r="H914" s="188"/>
    </row>
    <row r="915" spans="1:8" x14ac:dyDescent="0.2">
      <c r="A915" s="188"/>
      <c r="B915" s="188"/>
      <c r="C915" s="188"/>
      <c r="D915" s="188"/>
      <c r="E915" s="188"/>
      <c r="F915" s="188"/>
      <c r="G915" s="188"/>
      <c r="H915" s="188"/>
    </row>
    <row r="916" spans="1:8" x14ac:dyDescent="0.2">
      <c r="A916" s="188"/>
      <c r="B916" s="188"/>
      <c r="C916" s="188"/>
      <c r="D916" s="188"/>
      <c r="E916" s="188"/>
      <c r="F916" s="188"/>
      <c r="G916" s="188"/>
      <c r="H916" s="188"/>
    </row>
    <row r="917" spans="1:8" x14ac:dyDescent="0.2">
      <c r="A917" s="188"/>
      <c r="B917" s="188"/>
      <c r="C917" s="188"/>
      <c r="D917" s="188"/>
      <c r="E917" s="188"/>
      <c r="F917" s="188"/>
      <c r="G917" s="188"/>
      <c r="H917" s="188"/>
    </row>
    <row r="918" spans="1:8" x14ac:dyDescent="0.2">
      <c r="A918" s="188"/>
      <c r="B918" s="188"/>
      <c r="C918" s="188"/>
      <c r="D918" s="188"/>
      <c r="E918" s="188"/>
      <c r="F918" s="188"/>
      <c r="G918" s="188"/>
      <c r="H918" s="188"/>
    </row>
    <row r="919" spans="1:8" x14ac:dyDescent="0.2">
      <c r="A919" s="188"/>
      <c r="B919" s="188"/>
      <c r="C919" s="188"/>
      <c r="D919" s="188"/>
      <c r="E919" s="188"/>
      <c r="F919" s="188"/>
      <c r="G919" s="188"/>
      <c r="H919" s="188"/>
    </row>
    <row r="920" spans="1:8" x14ac:dyDescent="0.2">
      <c r="A920" s="188"/>
      <c r="B920" s="188"/>
      <c r="C920" s="188"/>
      <c r="D920" s="188"/>
      <c r="E920" s="188"/>
      <c r="F920" s="188"/>
      <c r="G920" s="188"/>
      <c r="H920" s="188"/>
    </row>
    <row r="921" spans="1:8" x14ac:dyDescent="0.2">
      <c r="A921" s="188"/>
      <c r="B921" s="188"/>
      <c r="C921" s="188"/>
      <c r="D921" s="188"/>
      <c r="E921" s="188"/>
      <c r="F921" s="188"/>
      <c r="G921" s="188"/>
      <c r="H921" s="188"/>
    </row>
    <row r="922" spans="1:8" x14ac:dyDescent="0.2">
      <c r="A922" s="188"/>
      <c r="B922" s="188"/>
      <c r="C922" s="188"/>
      <c r="D922" s="188"/>
      <c r="E922" s="188"/>
      <c r="F922" s="188"/>
      <c r="G922" s="188"/>
      <c r="H922" s="188"/>
    </row>
    <row r="923" spans="1:8" x14ac:dyDescent="0.2">
      <c r="A923" s="188"/>
      <c r="B923" s="188"/>
      <c r="C923" s="188"/>
      <c r="D923" s="188"/>
      <c r="E923" s="188"/>
      <c r="F923" s="188"/>
      <c r="G923" s="188"/>
      <c r="H923" s="188"/>
    </row>
    <row r="924" spans="1:8" x14ac:dyDescent="0.2">
      <c r="A924" s="188"/>
      <c r="B924" s="188"/>
      <c r="C924" s="188"/>
      <c r="D924" s="188"/>
      <c r="E924" s="188"/>
      <c r="F924" s="188"/>
      <c r="G924" s="188"/>
      <c r="H924" s="188"/>
    </row>
    <row r="925" spans="1:8" x14ac:dyDescent="0.2">
      <c r="A925" s="188"/>
      <c r="B925" s="188"/>
      <c r="C925" s="188"/>
      <c r="D925" s="188"/>
      <c r="E925" s="188"/>
      <c r="F925" s="188"/>
      <c r="G925" s="188"/>
      <c r="H925" s="188"/>
    </row>
    <row r="926" spans="1:8" x14ac:dyDescent="0.2">
      <c r="A926" s="188"/>
      <c r="B926" s="188"/>
      <c r="C926" s="188"/>
      <c r="D926" s="188"/>
      <c r="E926" s="188"/>
      <c r="F926" s="188"/>
      <c r="G926" s="188"/>
      <c r="H926" s="188"/>
    </row>
    <row r="927" spans="1:8" x14ac:dyDescent="0.2">
      <c r="A927" s="188"/>
      <c r="B927" s="188"/>
      <c r="C927" s="188"/>
      <c r="D927" s="188"/>
      <c r="E927" s="188"/>
      <c r="F927" s="188"/>
      <c r="G927" s="188"/>
      <c r="H927" s="188"/>
    </row>
    <row r="928" spans="1:8" x14ac:dyDescent="0.2">
      <c r="A928" s="188"/>
      <c r="B928" s="188"/>
      <c r="C928" s="188"/>
      <c r="D928" s="188"/>
      <c r="E928" s="188"/>
      <c r="F928" s="188"/>
      <c r="G928" s="188"/>
      <c r="H928" s="188"/>
    </row>
    <row r="929" spans="1:8" x14ac:dyDescent="0.2">
      <c r="A929" s="188"/>
      <c r="B929" s="188"/>
      <c r="C929" s="188"/>
      <c r="D929" s="188"/>
      <c r="E929" s="188"/>
      <c r="F929" s="188"/>
      <c r="G929" s="188"/>
      <c r="H929" s="188"/>
    </row>
    <row r="930" spans="1:8" x14ac:dyDescent="0.2">
      <c r="A930" s="188"/>
      <c r="B930" s="188"/>
      <c r="C930" s="188"/>
      <c r="D930" s="188"/>
      <c r="E930" s="188"/>
      <c r="F930" s="188"/>
      <c r="G930" s="188"/>
      <c r="H930" s="188"/>
    </row>
    <row r="931" spans="1:8" x14ac:dyDescent="0.2">
      <c r="A931" s="188"/>
      <c r="B931" s="188"/>
      <c r="C931" s="188"/>
      <c r="D931" s="188"/>
      <c r="E931" s="188"/>
      <c r="F931" s="188"/>
      <c r="G931" s="188"/>
      <c r="H931" s="188"/>
    </row>
    <row r="932" spans="1:8" x14ac:dyDescent="0.2">
      <c r="A932" s="188"/>
      <c r="B932" s="188"/>
      <c r="C932" s="188"/>
      <c r="D932" s="188"/>
      <c r="E932" s="188"/>
      <c r="F932" s="188"/>
      <c r="G932" s="188"/>
      <c r="H932" s="188"/>
    </row>
    <row r="933" spans="1:8" x14ac:dyDescent="0.2">
      <c r="A933" s="188"/>
      <c r="B933" s="188"/>
      <c r="C933" s="188"/>
      <c r="D933" s="188"/>
      <c r="E933" s="188"/>
      <c r="F933" s="188"/>
      <c r="G933" s="188"/>
      <c r="H933" s="188"/>
    </row>
    <row r="934" spans="1:8" x14ac:dyDescent="0.2">
      <c r="A934" s="188"/>
      <c r="B934" s="188"/>
      <c r="C934" s="188"/>
      <c r="D934" s="188"/>
      <c r="E934" s="188"/>
      <c r="F934" s="188"/>
      <c r="G934" s="188"/>
      <c r="H934" s="188"/>
    </row>
    <row r="935" spans="1:8" x14ac:dyDescent="0.2">
      <c r="A935" s="188"/>
      <c r="B935" s="188"/>
      <c r="C935" s="188"/>
      <c r="D935" s="188"/>
      <c r="E935" s="188"/>
      <c r="F935" s="188"/>
      <c r="G935" s="188"/>
      <c r="H935" s="188"/>
    </row>
    <row r="936" spans="1:8" x14ac:dyDescent="0.2">
      <c r="A936" s="188"/>
      <c r="B936" s="188"/>
      <c r="C936" s="188"/>
      <c r="D936" s="188"/>
      <c r="E936" s="188"/>
      <c r="F936" s="188"/>
      <c r="G936" s="188"/>
      <c r="H936" s="188"/>
    </row>
    <row r="937" spans="1:8" x14ac:dyDescent="0.2">
      <c r="A937" s="188"/>
      <c r="B937" s="188"/>
      <c r="C937" s="188"/>
      <c r="D937" s="188"/>
      <c r="E937" s="188"/>
      <c r="F937" s="188"/>
      <c r="G937" s="188"/>
      <c r="H937" s="188"/>
    </row>
    <row r="938" spans="1:8" x14ac:dyDescent="0.2">
      <c r="A938" s="188"/>
      <c r="B938" s="188"/>
      <c r="C938" s="188"/>
      <c r="D938" s="188"/>
      <c r="E938" s="188"/>
      <c r="F938" s="188"/>
      <c r="G938" s="188"/>
      <c r="H938" s="188"/>
    </row>
    <row r="939" spans="1:8" x14ac:dyDescent="0.2">
      <c r="A939" s="188"/>
      <c r="B939" s="188"/>
      <c r="C939" s="188"/>
      <c r="D939" s="188"/>
      <c r="E939" s="188"/>
      <c r="F939" s="188"/>
      <c r="G939" s="188"/>
      <c r="H939" s="188"/>
    </row>
    <row r="940" spans="1:8" x14ac:dyDescent="0.2">
      <c r="A940" s="188"/>
      <c r="B940" s="188"/>
      <c r="C940" s="188"/>
      <c r="D940" s="188"/>
      <c r="E940" s="188"/>
      <c r="F940" s="188"/>
      <c r="G940" s="188"/>
      <c r="H940" s="188"/>
    </row>
    <row r="941" spans="1:8" x14ac:dyDescent="0.2">
      <c r="A941" s="188"/>
      <c r="B941" s="188"/>
      <c r="C941" s="188"/>
      <c r="D941" s="188"/>
      <c r="E941" s="188"/>
      <c r="F941" s="188"/>
      <c r="G941" s="188"/>
      <c r="H941" s="188"/>
    </row>
    <row r="942" spans="1:8" x14ac:dyDescent="0.2">
      <c r="A942" s="188"/>
      <c r="B942" s="188"/>
      <c r="C942" s="188"/>
      <c r="D942" s="188"/>
      <c r="E942" s="188"/>
      <c r="F942" s="188"/>
      <c r="G942" s="188"/>
      <c r="H942" s="188"/>
    </row>
    <row r="943" spans="1:8" x14ac:dyDescent="0.2">
      <c r="A943" s="188"/>
      <c r="B943" s="188"/>
      <c r="C943" s="188"/>
      <c r="D943" s="188"/>
      <c r="E943" s="188"/>
      <c r="F943" s="188"/>
      <c r="G943" s="188"/>
      <c r="H943" s="188"/>
    </row>
    <row r="944" spans="1:8" x14ac:dyDescent="0.2">
      <c r="A944" s="188"/>
      <c r="B944" s="188"/>
      <c r="C944" s="188"/>
      <c r="D944" s="188"/>
      <c r="E944" s="188"/>
      <c r="F944" s="188"/>
      <c r="G944" s="188"/>
      <c r="H944" s="188"/>
    </row>
    <row r="945" spans="1:8" x14ac:dyDescent="0.2">
      <c r="A945" s="188"/>
      <c r="B945" s="188"/>
      <c r="C945" s="188"/>
      <c r="D945" s="188"/>
      <c r="E945" s="188"/>
      <c r="F945" s="188"/>
      <c r="G945" s="188"/>
      <c r="H945" s="188"/>
    </row>
    <row r="946" spans="1:8" x14ac:dyDescent="0.2">
      <c r="A946" s="188"/>
      <c r="B946" s="188"/>
      <c r="C946" s="188"/>
      <c r="D946" s="188"/>
      <c r="E946" s="188"/>
      <c r="F946" s="188"/>
      <c r="G946" s="188"/>
      <c r="H946" s="188"/>
    </row>
    <row r="947" spans="1:8" x14ac:dyDescent="0.2">
      <c r="A947" s="188"/>
      <c r="B947" s="188"/>
      <c r="C947" s="188"/>
      <c r="D947" s="188"/>
      <c r="E947" s="188"/>
      <c r="F947" s="188"/>
      <c r="G947" s="188"/>
      <c r="H947" s="188"/>
    </row>
    <row r="948" spans="1:8" x14ac:dyDescent="0.2">
      <c r="A948" s="188"/>
      <c r="B948" s="188"/>
      <c r="C948" s="188"/>
      <c r="D948" s="188"/>
      <c r="E948" s="188"/>
      <c r="F948" s="188"/>
      <c r="G948" s="188"/>
      <c r="H948" s="188"/>
    </row>
    <row r="949" spans="1:8" x14ac:dyDescent="0.2">
      <c r="A949" s="188"/>
      <c r="B949" s="188"/>
      <c r="C949" s="188"/>
      <c r="D949" s="188"/>
      <c r="E949" s="188"/>
      <c r="F949" s="188"/>
      <c r="G949" s="188"/>
      <c r="H949" s="188"/>
    </row>
    <row r="950" spans="1:8" x14ac:dyDescent="0.2">
      <c r="A950" s="188"/>
      <c r="B950" s="188"/>
      <c r="C950" s="188"/>
      <c r="D950" s="188"/>
      <c r="E950" s="188"/>
      <c r="F950" s="188"/>
      <c r="G950" s="188"/>
      <c r="H950" s="188"/>
    </row>
    <row r="951" spans="1:8" x14ac:dyDescent="0.2">
      <c r="A951" s="188"/>
      <c r="B951" s="188"/>
      <c r="C951" s="188"/>
      <c r="D951" s="188"/>
      <c r="E951" s="188"/>
      <c r="F951" s="188"/>
      <c r="G951" s="188"/>
      <c r="H951" s="188"/>
    </row>
    <row r="952" spans="1:8" x14ac:dyDescent="0.2">
      <c r="A952" s="188"/>
      <c r="B952" s="188"/>
      <c r="C952" s="188"/>
      <c r="D952" s="188"/>
      <c r="E952" s="188"/>
      <c r="F952" s="188"/>
      <c r="G952" s="188"/>
      <c r="H952" s="188"/>
    </row>
    <row r="953" spans="1:8" x14ac:dyDescent="0.2">
      <c r="A953" s="188"/>
      <c r="B953" s="188"/>
      <c r="C953" s="188"/>
      <c r="D953" s="188"/>
      <c r="E953" s="188"/>
      <c r="F953" s="188"/>
      <c r="G953" s="188"/>
      <c r="H953" s="188"/>
    </row>
    <row r="954" spans="1:8" x14ac:dyDescent="0.2">
      <c r="A954" s="188"/>
      <c r="B954" s="188"/>
      <c r="C954" s="188"/>
      <c r="D954" s="188"/>
      <c r="E954" s="188"/>
      <c r="F954" s="188"/>
      <c r="G954" s="188"/>
      <c r="H954" s="188"/>
    </row>
    <row r="955" spans="1:8" x14ac:dyDescent="0.2">
      <c r="A955" s="188"/>
      <c r="B955" s="188"/>
      <c r="C955" s="188"/>
      <c r="D955" s="188"/>
      <c r="E955" s="188"/>
      <c r="F955" s="188"/>
      <c r="G955" s="188"/>
      <c r="H955" s="188"/>
    </row>
    <row r="956" spans="1:8" x14ac:dyDescent="0.2">
      <c r="A956" s="188"/>
      <c r="B956" s="188"/>
      <c r="C956" s="188"/>
      <c r="D956" s="188"/>
      <c r="E956" s="188"/>
      <c r="F956" s="188"/>
      <c r="G956" s="188"/>
      <c r="H956" s="188"/>
    </row>
    <row r="957" spans="1:8" x14ac:dyDescent="0.2">
      <c r="A957" s="188"/>
      <c r="B957" s="188"/>
      <c r="C957" s="188"/>
      <c r="D957" s="188"/>
      <c r="E957" s="188"/>
      <c r="F957" s="188"/>
      <c r="G957" s="188"/>
      <c r="H957" s="188"/>
    </row>
    <row r="958" spans="1:8" x14ac:dyDescent="0.2">
      <c r="A958" s="188"/>
      <c r="B958" s="188"/>
      <c r="C958" s="188"/>
      <c r="D958" s="188"/>
      <c r="E958" s="188"/>
      <c r="F958" s="188"/>
      <c r="G958" s="188"/>
      <c r="H958" s="188"/>
    </row>
    <row r="959" spans="1:8" x14ac:dyDescent="0.2">
      <c r="A959" s="188"/>
      <c r="B959" s="188"/>
      <c r="C959" s="188"/>
      <c r="D959" s="188"/>
      <c r="E959" s="188"/>
      <c r="F959" s="188"/>
      <c r="G959" s="188"/>
      <c r="H959" s="188"/>
    </row>
    <row r="960" spans="1:8" x14ac:dyDescent="0.2">
      <c r="A960" s="188"/>
      <c r="B960" s="188"/>
      <c r="C960" s="188"/>
      <c r="D960" s="188"/>
      <c r="E960" s="188"/>
      <c r="F960" s="188"/>
      <c r="G960" s="188"/>
      <c r="H960" s="188"/>
    </row>
    <row r="961" spans="1:8" x14ac:dyDescent="0.2">
      <c r="A961" s="188"/>
      <c r="B961" s="188"/>
      <c r="C961" s="188"/>
      <c r="D961" s="188"/>
      <c r="E961" s="188"/>
      <c r="F961" s="188"/>
      <c r="G961" s="188"/>
      <c r="H961" s="188"/>
    </row>
    <row r="962" spans="1:8" x14ac:dyDescent="0.2">
      <c r="A962" s="188"/>
      <c r="B962" s="188"/>
      <c r="C962" s="188"/>
      <c r="D962" s="188"/>
      <c r="E962" s="188"/>
      <c r="F962" s="188"/>
      <c r="G962" s="188"/>
      <c r="H962" s="188"/>
    </row>
    <row r="963" spans="1:8" x14ac:dyDescent="0.2">
      <c r="A963" s="188"/>
      <c r="B963" s="188"/>
      <c r="C963" s="188"/>
      <c r="D963" s="188"/>
      <c r="E963" s="188"/>
      <c r="F963" s="188"/>
      <c r="G963" s="188"/>
      <c r="H963" s="188"/>
    </row>
    <row r="964" spans="1:8" x14ac:dyDescent="0.2">
      <c r="A964" s="188"/>
      <c r="B964" s="188"/>
      <c r="C964" s="188"/>
      <c r="D964" s="188"/>
      <c r="E964" s="188"/>
      <c r="F964" s="188"/>
      <c r="G964" s="188"/>
      <c r="H964" s="188"/>
    </row>
    <row r="965" spans="1:8" x14ac:dyDescent="0.2">
      <c r="A965" s="188"/>
      <c r="B965" s="188"/>
      <c r="C965" s="188"/>
      <c r="D965" s="188"/>
      <c r="E965" s="188"/>
      <c r="F965" s="188"/>
      <c r="G965" s="188"/>
      <c r="H965" s="188"/>
    </row>
    <row r="966" spans="1:8" x14ac:dyDescent="0.2">
      <c r="A966" s="188"/>
      <c r="B966" s="188"/>
      <c r="C966" s="188"/>
      <c r="D966" s="188"/>
      <c r="E966" s="188"/>
      <c r="F966" s="188"/>
      <c r="G966" s="188"/>
      <c r="H966" s="188"/>
    </row>
    <row r="967" spans="1:8" x14ac:dyDescent="0.2">
      <c r="A967" s="188"/>
      <c r="B967" s="188"/>
      <c r="C967" s="188"/>
      <c r="D967" s="188"/>
      <c r="E967" s="188"/>
      <c r="F967" s="188"/>
      <c r="G967" s="188"/>
      <c r="H967" s="188"/>
    </row>
    <row r="968" spans="1:8" x14ac:dyDescent="0.2">
      <c r="A968" s="188"/>
      <c r="B968" s="188"/>
      <c r="C968" s="188"/>
      <c r="D968" s="188"/>
      <c r="E968" s="188"/>
      <c r="F968" s="188"/>
      <c r="G968" s="188"/>
      <c r="H968" s="188"/>
    </row>
    <row r="969" spans="1:8" x14ac:dyDescent="0.2">
      <c r="A969" s="188"/>
      <c r="B969" s="188"/>
      <c r="C969" s="188"/>
      <c r="D969" s="188"/>
      <c r="E969" s="188"/>
      <c r="F969" s="188"/>
      <c r="G969" s="188"/>
      <c r="H969" s="188"/>
    </row>
    <row r="970" spans="1:8" x14ac:dyDescent="0.2">
      <c r="A970" s="188"/>
      <c r="B970" s="188"/>
      <c r="C970" s="188"/>
      <c r="D970" s="188"/>
      <c r="E970" s="188"/>
      <c r="F970" s="188"/>
      <c r="G970" s="188"/>
      <c r="H970" s="188"/>
    </row>
    <row r="971" spans="1:8" x14ac:dyDescent="0.2">
      <c r="A971" s="188"/>
      <c r="B971" s="188"/>
      <c r="C971" s="188"/>
      <c r="D971" s="188"/>
      <c r="E971" s="188"/>
      <c r="F971" s="188"/>
      <c r="G971" s="188"/>
      <c r="H971" s="188"/>
    </row>
    <row r="972" spans="1:8" x14ac:dyDescent="0.2">
      <c r="A972" s="188"/>
      <c r="B972" s="188"/>
      <c r="C972" s="188"/>
      <c r="D972" s="188"/>
      <c r="E972" s="188"/>
      <c r="F972" s="188"/>
      <c r="G972" s="188"/>
      <c r="H972" s="188"/>
    </row>
    <row r="973" spans="1:8" x14ac:dyDescent="0.2">
      <c r="A973" s="188"/>
      <c r="B973" s="188"/>
      <c r="C973" s="188"/>
      <c r="D973" s="188"/>
      <c r="E973" s="188"/>
      <c r="F973" s="188"/>
      <c r="G973" s="188"/>
      <c r="H973" s="188"/>
    </row>
    <row r="974" spans="1:8" x14ac:dyDescent="0.2">
      <c r="A974" s="188"/>
      <c r="B974" s="188"/>
      <c r="C974" s="188"/>
      <c r="D974" s="188"/>
      <c r="E974" s="188"/>
      <c r="F974" s="188"/>
      <c r="G974" s="188"/>
      <c r="H974" s="188"/>
    </row>
    <row r="975" spans="1:8" x14ac:dyDescent="0.2">
      <c r="A975" s="188"/>
      <c r="B975" s="188"/>
      <c r="C975" s="188"/>
      <c r="D975" s="188"/>
      <c r="E975" s="188"/>
      <c r="F975" s="188"/>
      <c r="G975" s="188"/>
      <c r="H975" s="188"/>
    </row>
    <row r="976" spans="1:8" x14ac:dyDescent="0.2">
      <c r="A976" s="188"/>
      <c r="B976" s="188"/>
      <c r="C976" s="188"/>
      <c r="D976" s="188"/>
      <c r="E976" s="188"/>
      <c r="F976" s="188"/>
      <c r="G976" s="188"/>
      <c r="H976" s="188"/>
    </row>
    <row r="977" spans="1:8" x14ac:dyDescent="0.2">
      <c r="A977" s="188"/>
      <c r="B977" s="188"/>
      <c r="C977" s="188"/>
      <c r="D977" s="188"/>
      <c r="E977" s="188"/>
      <c r="F977" s="188"/>
      <c r="G977" s="188"/>
      <c r="H977" s="188"/>
    </row>
    <row r="978" spans="1:8" x14ac:dyDescent="0.2">
      <c r="A978" s="188"/>
      <c r="B978" s="188"/>
      <c r="C978" s="188"/>
      <c r="D978" s="188"/>
      <c r="E978" s="188"/>
      <c r="F978" s="188"/>
      <c r="G978" s="188"/>
      <c r="H978" s="188"/>
    </row>
    <row r="979" spans="1:8" x14ac:dyDescent="0.2">
      <c r="A979" s="188"/>
      <c r="B979" s="188"/>
      <c r="C979" s="188"/>
      <c r="D979" s="188"/>
      <c r="E979" s="188"/>
      <c r="F979" s="188"/>
      <c r="G979" s="188"/>
      <c r="H979" s="188"/>
    </row>
    <row r="980" spans="1:8" x14ac:dyDescent="0.2">
      <c r="A980" s="188"/>
      <c r="B980" s="188"/>
      <c r="C980" s="188"/>
      <c r="D980" s="188"/>
      <c r="E980" s="188"/>
      <c r="F980" s="188"/>
      <c r="G980" s="188"/>
      <c r="H980" s="188"/>
    </row>
    <row r="981" spans="1:8" x14ac:dyDescent="0.2">
      <c r="A981" s="188"/>
      <c r="B981" s="188"/>
      <c r="C981" s="188"/>
      <c r="D981" s="188"/>
      <c r="E981" s="188"/>
      <c r="F981" s="188"/>
      <c r="G981" s="188"/>
      <c r="H981" s="188"/>
    </row>
    <row r="982" spans="1:8" x14ac:dyDescent="0.2">
      <c r="A982" s="188"/>
      <c r="B982" s="188"/>
      <c r="C982" s="188"/>
      <c r="D982" s="188"/>
      <c r="E982" s="188"/>
      <c r="F982" s="188"/>
      <c r="G982" s="188"/>
      <c r="H982" s="188"/>
    </row>
    <row r="983" spans="1:8" x14ac:dyDescent="0.2">
      <c r="A983" s="188"/>
      <c r="B983" s="188"/>
      <c r="C983" s="188"/>
      <c r="D983" s="188"/>
      <c r="E983" s="188"/>
      <c r="F983" s="188"/>
      <c r="G983" s="188"/>
      <c r="H983" s="188"/>
    </row>
    <row r="984" spans="1:8" x14ac:dyDescent="0.2">
      <c r="A984" s="188"/>
      <c r="B984" s="188"/>
      <c r="C984" s="188"/>
      <c r="D984" s="188"/>
      <c r="E984" s="188"/>
      <c r="F984" s="188"/>
      <c r="G984" s="188"/>
      <c r="H984" s="188"/>
    </row>
    <row r="985" spans="1:8" x14ac:dyDescent="0.2">
      <c r="A985" s="188"/>
      <c r="B985" s="188"/>
      <c r="C985" s="188"/>
      <c r="D985" s="188"/>
      <c r="E985" s="188"/>
      <c r="F985" s="188"/>
      <c r="G985" s="188"/>
      <c r="H985" s="188"/>
    </row>
    <row r="986" spans="1:8" x14ac:dyDescent="0.2">
      <c r="A986" s="188"/>
      <c r="B986" s="188"/>
      <c r="C986" s="188"/>
      <c r="D986" s="188"/>
      <c r="E986" s="188"/>
      <c r="F986" s="188"/>
      <c r="G986" s="188"/>
      <c r="H986" s="188"/>
    </row>
    <row r="987" spans="1:8" x14ac:dyDescent="0.2">
      <c r="A987" s="188"/>
      <c r="B987" s="188"/>
      <c r="C987" s="188"/>
      <c r="D987" s="188"/>
      <c r="E987" s="188"/>
      <c r="F987" s="188"/>
      <c r="G987" s="188"/>
      <c r="H987" s="188"/>
    </row>
    <row r="988" spans="1:8" x14ac:dyDescent="0.2">
      <c r="A988" s="188"/>
      <c r="B988" s="188"/>
      <c r="C988" s="188"/>
      <c r="D988" s="188"/>
      <c r="E988" s="188"/>
      <c r="F988" s="188"/>
      <c r="G988" s="188"/>
      <c r="H988" s="188"/>
    </row>
    <row r="989" spans="1:8" x14ac:dyDescent="0.2">
      <c r="A989" s="188"/>
      <c r="B989" s="188"/>
      <c r="C989" s="188"/>
      <c r="D989" s="188"/>
      <c r="E989" s="188"/>
      <c r="F989" s="188"/>
      <c r="G989" s="188"/>
      <c r="H989" s="188"/>
    </row>
    <row r="990" spans="1:8" x14ac:dyDescent="0.2">
      <c r="A990" s="188"/>
      <c r="B990" s="188"/>
      <c r="C990" s="188"/>
      <c r="D990" s="188"/>
      <c r="E990" s="188"/>
      <c r="F990" s="188"/>
      <c r="G990" s="188"/>
      <c r="H990" s="188"/>
    </row>
    <row r="991" spans="1:8" x14ac:dyDescent="0.2">
      <c r="A991" s="188"/>
      <c r="B991" s="188"/>
      <c r="C991" s="188"/>
      <c r="D991" s="188"/>
      <c r="E991" s="188"/>
      <c r="F991" s="188"/>
      <c r="G991" s="188"/>
      <c r="H991" s="188"/>
    </row>
    <row r="992" spans="1:8" x14ac:dyDescent="0.2">
      <c r="A992" s="188"/>
      <c r="B992" s="188"/>
      <c r="C992" s="188"/>
      <c r="D992" s="188"/>
      <c r="E992" s="188"/>
      <c r="F992" s="188"/>
      <c r="G992" s="188"/>
      <c r="H992" s="188"/>
    </row>
    <row r="993" spans="1:8" x14ac:dyDescent="0.2">
      <c r="A993" s="188"/>
      <c r="B993" s="188"/>
      <c r="C993" s="188"/>
      <c r="D993" s="188"/>
      <c r="E993" s="188"/>
      <c r="F993" s="188"/>
      <c r="G993" s="188"/>
      <c r="H993" s="188"/>
    </row>
    <row r="994" spans="1:8" x14ac:dyDescent="0.2">
      <c r="A994" s="188"/>
      <c r="B994" s="188"/>
      <c r="C994" s="188"/>
      <c r="D994" s="188"/>
      <c r="E994" s="188"/>
      <c r="F994" s="188"/>
      <c r="G994" s="188"/>
      <c r="H994" s="188"/>
    </row>
    <row r="995" spans="1:8" x14ac:dyDescent="0.2">
      <c r="A995" s="188"/>
      <c r="B995" s="188"/>
      <c r="C995" s="188"/>
      <c r="D995" s="188"/>
      <c r="E995" s="188"/>
      <c r="F995" s="188"/>
      <c r="G995" s="188"/>
      <c r="H995" s="188"/>
    </row>
    <row r="996" spans="1:8" x14ac:dyDescent="0.2">
      <c r="A996" s="188"/>
      <c r="B996" s="188"/>
      <c r="C996" s="188"/>
      <c r="D996" s="188"/>
      <c r="E996" s="188"/>
      <c r="F996" s="188"/>
      <c r="G996" s="188"/>
      <c r="H996" s="188"/>
    </row>
    <row r="997" spans="1:8" x14ac:dyDescent="0.2">
      <c r="A997" s="188"/>
      <c r="B997" s="188"/>
      <c r="C997" s="188"/>
      <c r="D997" s="188"/>
      <c r="E997" s="188"/>
      <c r="F997" s="188"/>
      <c r="G997" s="188"/>
      <c r="H997" s="188"/>
    </row>
    <row r="998" spans="1:8" x14ac:dyDescent="0.2">
      <c r="A998" s="188"/>
      <c r="B998" s="188"/>
      <c r="C998" s="188"/>
      <c r="D998" s="188"/>
      <c r="E998" s="188"/>
      <c r="F998" s="188"/>
      <c r="G998" s="188"/>
      <c r="H998" s="188"/>
    </row>
    <row r="999" spans="1:8" x14ac:dyDescent="0.2">
      <c r="A999" s="188"/>
      <c r="B999" s="188"/>
      <c r="C999" s="188"/>
      <c r="D999" s="188"/>
      <c r="E999" s="188"/>
      <c r="F999" s="188"/>
      <c r="G999" s="188"/>
      <c r="H999" s="188"/>
    </row>
    <row r="1000" spans="1:8" x14ac:dyDescent="0.2">
      <c r="A1000" s="188"/>
      <c r="B1000" s="188"/>
      <c r="C1000" s="188"/>
      <c r="D1000" s="188"/>
      <c r="E1000" s="188"/>
      <c r="F1000" s="188"/>
      <c r="G1000" s="188"/>
      <c r="H1000" s="188"/>
    </row>
    <row r="1001" spans="1:8" x14ac:dyDescent="0.2">
      <c r="A1001" s="188"/>
      <c r="B1001" s="188"/>
      <c r="C1001" s="188"/>
      <c r="D1001" s="188"/>
      <c r="E1001" s="188"/>
      <c r="F1001" s="188"/>
      <c r="G1001" s="188"/>
      <c r="H1001" s="188"/>
    </row>
    <row r="1002" spans="1:8" x14ac:dyDescent="0.2">
      <c r="A1002" s="188"/>
      <c r="B1002" s="188"/>
      <c r="C1002" s="188"/>
      <c r="D1002" s="188"/>
      <c r="E1002" s="188"/>
      <c r="F1002" s="188"/>
      <c r="G1002" s="188"/>
      <c r="H1002" s="188"/>
    </row>
    <row r="1003" spans="1:8" x14ac:dyDescent="0.2">
      <c r="A1003" s="188"/>
      <c r="B1003" s="188"/>
      <c r="C1003" s="188"/>
      <c r="D1003" s="188"/>
      <c r="E1003" s="188"/>
      <c r="F1003" s="188"/>
      <c r="G1003" s="188"/>
      <c r="H1003" s="188"/>
    </row>
    <row r="1004" spans="1:8" x14ac:dyDescent="0.2">
      <c r="A1004" s="188"/>
      <c r="B1004" s="188"/>
      <c r="C1004" s="188"/>
      <c r="D1004" s="188"/>
      <c r="E1004" s="188"/>
      <c r="F1004" s="188"/>
      <c r="G1004" s="188"/>
      <c r="H1004" s="188"/>
    </row>
    <row r="1005" spans="1:8" x14ac:dyDescent="0.2">
      <c r="A1005" s="188"/>
      <c r="B1005" s="188"/>
      <c r="C1005" s="188"/>
      <c r="D1005" s="188"/>
      <c r="E1005" s="188"/>
      <c r="F1005" s="188"/>
      <c r="G1005" s="188"/>
      <c r="H1005" s="188"/>
    </row>
    <row r="1006" spans="1:8" x14ac:dyDescent="0.2">
      <c r="A1006" s="188"/>
      <c r="B1006" s="188"/>
      <c r="C1006" s="188"/>
      <c r="D1006" s="188"/>
      <c r="E1006" s="188"/>
      <c r="F1006" s="188"/>
      <c r="G1006" s="188"/>
      <c r="H1006" s="188"/>
    </row>
    <row r="1007" spans="1:8" x14ac:dyDescent="0.2">
      <c r="A1007" s="188"/>
      <c r="B1007" s="188"/>
      <c r="C1007" s="188"/>
      <c r="D1007" s="188"/>
      <c r="E1007" s="188"/>
      <c r="F1007" s="188"/>
      <c r="G1007" s="188"/>
      <c r="H1007" s="188"/>
    </row>
    <row r="1008" spans="1:8" x14ac:dyDescent="0.2">
      <c r="A1008" s="188"/>
      <c r="B1008" s="188"/>
      <c r="C1008" s="188"/>
      <c r="D1008" s="188"/>
      <c r="E1008" s="188"/>
      <c r="F1008" s="188"/>
      <c r="G1008" s="188"/>
      <c r="H1008" s="188"/>
    </row>
    <row r="1009" spans="1:8" x14ac:dyDescent="0.2">
      <c r="A1009" s="188"/>
      <c r="B1009" s="188"/>
      <c r="C1009" s="188"/>
      <c r="D1009" s="188"/>
      <c r="E1009" s="188"/>
      <c r="F1009" s="188"/>
      <c r="G1009" s="188"/>
      <c r="H1009" s="188"/>
    </row>
    <row r="1010" spans="1:8" x14ac:dyDescent="0.2">
      <c r="A1010" s="188"/>
      <c r="B1010" s="188"/>
      <c r="C1010" s="188"/>
      <c r="D1010" s="188"/>
      <c r="E1010" s="188"/>
      <c r="F1010" s="188"/>
      <c r="G1010" s="188"/>
      <c r="H1010" s="188"/>
    </row>
    <row r="1011" spans="1:8" x14ac:dyDescent="0.2">
      <c r="A1011" s="188"/>
      <c r="B1011" s="188"/>
      <c r="C1011" s="188"/>
      <c r="D1011" s="188"/>
      <c r="E1011" s="188"/>
      <c r="F1011" s="188"/>
      <c r="G1011" s="188"/>
      <c r="H1011" s="188"/>
    </row>
    <row r="1012" spans="1:8" x14ac:dyDescent="0.2">
      <c r="A1012" s="188"/>
      <c r="B1012" s="188"/>
      <c r="C1012" s="188"/>
      <c r="D1012" s="188"/>
      <c r="E1012" s="188"/>
      <c r="F1012" s="188"/>
      <c r="G1012" s="188"/>
      <c r="H1012" s="188"/>
    </row>
    <row r="1013" spans="1:8" x14ac:dyDescent="0.2">
      <c r="A1013" s="188"/>
      <c r="B1013" s="188"/>
      <c r="C1013" s="188"/>
      <c r="D1013" s="188"/>
      <c r="E1013" s="188"/>
      <c r="F1013" s="188"/>
      <c r="G1013" s="188"/>
      <c r="H1013" s="188"/>
    </row>
    <row r="1014" spans="1:8" x14ac:dyDescent="0.2">
      <c r="A1014" s="188"/>
      <c r="B1014" s="188"/>
      <c r="C1014" s="188"/>
      <c r="D1014" s="188"/>
      <c r="E1014" s="188"/>
      <c r="F1014" s="188"/>
      <c r="G1014" s="188"/>
      <c r="H1014" s="188"/>
    </row>
    <row r="1015" spans="1:8" x14ac:dyDescent="0.2">
      <c r="A1015" s="188"/>
      <c r="B1015" s="188"/>
      <c r="C1015" s="188"/>
      <c r="D1015" s="188"/>
      <c r="E1015" s="188"/>
      <c r="F1015" s="188"/>
      <c r="G1015" s="188"/>
      <c r="H1015" s="188"/>
    </row>
    <row r="1016" spans="1:8" x14ac:dyDescent="0.2">
      <c r="A1016" s="188"/>
      <c r="B1016" s="188"/>
      <c r="C1016" s="188"/>
      <c r="D1016" s="188"/>
      <c r="E1016" s="188"/>
      <c r="F1016" s="188"/>
      <c r="G1016" s="188"/>
      <c r="H1016" s="188"/>
    </row>
    <row r="1017" spans="1:8" x14ac:dyDescent="0.2">
      <c r="A1017" s="188"/>
      <c r="B1017" s="188"/>
      <c r="C1017" s="188"/>
      <c r="D1017" s="188"/>
      <c r="E1017" s="188"/>
      <c r="F1017" s="188"/>
      <c r="G1017" s="188"/>
      <c r="H1017" s="188"/>
    </row>
    <row r="1018" spans="1:8" x14ac:dyDescent="0.2">
      <c r="A1018" s="188"/>
      <c r="B1018" s="188"/>
      <c r="C1018" s="188"/>
      <c r="D1018" s="188"/>
      <c r="E1018" s="188"/>
      <c r="F1018" s="188"/>
      <c r="G1018" s="188"/>
      <c r="H1018" s="188"/>
    </row>
    <row r="1019" spans="1:8" x14ac:dyDescent="0.2">
      <c r="A1019" s="188"/>
      <c r="B1019" s="188"/>
      <c r="C1019" s="188"/>
      <c r="D1019" s="188"/>
      <c r="E1019" s="188"/>
      <c r="F1019" s="188"/>
      <c r="G1019" s="188"/>
      <c r="H1019" s="188"/>
    </row>
    <row r="1020" spans="1:8" x14ac:dyDescent="0.2">
      <c r="A1020" s="188"/>
      <c r="B1020" s="188"/>
      <c r="C1020" s="188"/>
      <c r="D1020" s="188"/>
      <c r="E1020" s="188"/>
      <c r="F1020" s="188"/>
      <c r="G1020" s="188"/>
      <c r="H1020" s="188"/>
    </row>
    <row r="1021" spans="1:8" x14ac:dyDescent="0.2">
      <c r="A1021" s="188"/>
      <c r="B1021" s="188"/>
      <c r="C1021" s="188"/>
      <c r="D1021" s="188"/>
      <c r="E1021" s="188"/>
      <c r="F1021" s="188"/>
      <c r="G1021" s="188"/>
      <c r="H1021" s="188"/>
    </row>
    <row r="1022" spans="1:8" x14ac:dyDescent="0.2">
      <c r="A1022" s="188"/>
      <c r="B1022" s="188"/>
      <c r="C1022" s="188"/>
      <c r="D1022" s="188"/>
      <c r="E1022" s="188"/>
      <c r="F1022" s="188"/>
      <c r="G1022" s="188"/>
      <c r="H1022" s="188"/>
    </row>
    <row r="1023" spans="1:8" x14ac:dyDescent="0.2">
      <c r="A1023" s="188"/>
      <c r="B1023" s="188"/>
      <c r="C1023" s="188"/>
      <c r="D1023" s="188"/>
      <c r="E1023" s="188"/>
      <c r="F1023" s="188"/>
      <c r="G1023" s="188"/>
      <c r="H1023" s="188"/>
    </row>
    <row r="1024" spans="1:8" x14ac:dyDescent="0.2">
      <c r="A1024" s="188"/>
      <c r="B1024" s="188"/>
      <c r="C1024" s="188"/>
      <c r="D1024" s="188"/>
      <c r="E1024" s="188"/>
      <c r="F1024" s="188"/>
      <c r="G1024" s="188"/>
      <c r="H1024" s="188"/>
    </row>
    <row r="1025" spans="1:8" x14ac:dyDescent="0.2">
      <c r="A1025" s="188"/>
      <c r="B1025" s="188"/>
      <c r="C1025" s="188"/>
      <c r="D1025" s="188"/>
      <c r="E1025" s="188"/>
      <c r="F1025" s="188"/>
      <c r="G1025" s="188"/>
      <c r="H1025" s="188"/>
    </row>
    <row r="1026" spans="1:8" x14ac:dyDescent="0.2">
      <c r="A1026" s="188"/>
      <c r="B1026" s="188"/>
      <c r="C1026" s="188"/>
      <c r="D1026" s="188"/>
      <c r="E1026" s="188"/>
      <c r="F1026" s="188"/>
      <c r="G1026" s="188"/>
      <c r="H1026" s="188"/>
    </row>
    <row r="1027" spans="1:8" x14ac:dyDescent="0.2">
      <c r="A1027" s="188"/>
      <c r="B1027" s="188"/>
      <c r="C1027" s="188"/>
      <c r="D1027" s="188"/>
      <c r="E1027" s="188"/>
      <c r="F1027" s="188"/>
      <c r="G1027" s="188"/>
      <c r="H1027" s="188"/>
    </row>
    <row r="1028" spans="1:8" x14ac:dyDescent="0.2">
      <c r="A1028" s="188"/>
      <c r="B1028" s="188"/>
      <c r="C1028" s="188"/>
      <c r="D1028" s="188"/>
      <c r="E1028" s="188"/>
      <c r="F1028" s="188"/>
      <c r="G1028" s="188"/>
      <c r="H1028" s="188"/>
    </row>
    <row r="1029" spans="1:8" x14ac:dyDescent="0.2">
      <c r="A1029" s="188"/>
      <c r="B1029" s="188"/>
      <c r="C1029" s="188"/>
      <c r="D1029" s="188"/>
      <c r="E1029" s="188"/>
      <c r="F1029" s="188"/>
      <c r="G1029" s="188"/>
      <c r="H1029" s="188"/>
    </row>
    <row r="1030" spans="1:8" x14ac:dyDescent="0.2">
      <c r="A1030" s="188"/>
      <c r="B1030" s="188"/>
      <c r="C1030" s="188"/>
      <c r="D1030" s="188"/>
      <c r="E1030" s="188"/>
      <c r="F1030" s="188"/>
      <c r="G1030" s="188"/>
      <c r="H1030" s="188"/>
    </row>
    <row r="1031" spans="1:8" x14ac:dyDescent="0.2">
      <c r="A1031" s="188"/>
      <c r="B1031" s="188"/>
      <c r="C1031" s="188"/>
      <c r="D1031" s="188"/>
      <c r="E1031" s="188"/>
      <c r="F1031" s="188"/>
      <c r="G1031" s="188"/>
      <c r="H1031" s="188"/>
    </row>
    <row r="1032" spans="1:8" x14ac:dyDescent="0.2">
      <c r="A1032" s="188"/>
      <c r="B1032" s="188"/>
      <c r="C1032" s="188"/>
      <c r="D1032" s="188"/>
      <c r="E1032" s="188"/>
      <c r="F1032" s="188"/>
      <c r="G1032" s="188"/>
      <c r="H1032" s="188"/>
    </row>
    <row r="1033" spans="1:8" x14ac:dyDescent="0.2">
      <c r="A1033" s="188"/>
      <c r="B1033" s="188"/>
      <c r="C1033" s="188"/>
      <c r="D1033" s="188"/>
      <c r="E1033" s="188"/>
      <c r="F1033" s="188"/>
      <c r="G1033" s="188"/>
      <c r="H1033" s="188"/>
    </row>
    <row r="1034" spans="1:8" x14ac:dyDescent="0.2">
      <c r="A1034" s="188"/>
      <c r="B1034" s="188"/>
      <c r="C1034" s="188"/>
      <c r="D1034" s="188"/>
      <c r="E1034" s="188"/>
      <c r="F1034" s="188"/>
      <c r="G1034" s="188"/>
      <c r="H1034" s="188"/>
    </row>
    <row r="1035" spans="1:8" x14ac:dyDescent="0.2">
      <c r="A1035" s="188"/>
      <c r="B1035" s="188"/>
      <c r="C1035" s="188"/>
      <c r="D1035" s="188"/>
      <c r="E1035" s="188"/>
      <c r="F1035" s="188"/>
      <c r="G1035" s="188"/>
      <c r="H1035" s="188"/>
    </row>
    <row r="1036" spans="1:8" x14ac:dyDescent="0.2">
      <c r="A1036" s="188"/>
      <c r="B1036" s="188"/>
      <c r="C1036" s="188"/>
      <c r="D1036" s="188"/>
      <c r="E1036" s="188"/>
      <c r="F1036" s="188"/>
      <c r="G1036" s="188"/>
      <c r="H1036" s="188"/>
    </row>
    <row r="1037" spans="1:8" x14ac:dyDescent="0.2">
      <c r="A1037" s="188"/>
      <c r="B1037" s="188"/>
      <c r="C1037" s="188"/>
      <c r="D1037" s="188"/>
      <c r="E1037" s="188"/>
      <c r="F1037" s="188"/>
      <c r="G1037" s="188"/>
      <c r="H1037" s="188"/>
    </row>
    <row r="1038" spans="1:8" x14ac:dyDescent="0.2">
      <c r="A1038" s="188"/>
      <c r="B1038" s="188"/>
      <c r="C1038" s="188"/>
      <c r="D1038" s="188"/>
      <c r="E1038" s="188"/>
      <c r="F1038" s="188"/>
      <c r="G1038" s="188"/>
      <c r="H1038" s="188"/>
    </row>
    <row r="1039" spans="1:8" x14ac:dyDescent="0.2">
      <c r="A1039" s="188"/>
      <c r="B1039" s="188"/>
      <c r="C1039" s="188"/>
      <c r="D1039" s="188"/>
      <c r="E1039" s="188"/>
      <c r="F1039" s="188"/>
      <c r="G1039" s="188"/>
      <c r="H1039" s="188"/>
    </row>
    <row r="1040" spans="1:8" x14ac:dyDescent="0.2">
      <c r="A1040" s="188"/>
      <c r="B1040" s="188"/>
      <c r="C1040" s="188"/>
      <c r="D1040" s="188"/>
      <c r="E1040" s="188"/>
      <c r="F1040" s="188"/>
      <c r="G1040" s="188"/>
      <c r="H1040" s="188"/>
    </row>
    <row r="1041" spans="1:8" x14ac:dyDescent="0.2">
      <c r="A1041" s="188"/>
      <c r="B1041" s="188"/>
      <c r="C1041" s="188"/>
      <c r="D1041" s="188"/>
      <c r="E1041" s="188"/>
      <c r="F1041" s="188"/>
      <c r="G1041" s="188"/>
      <c r="H1041" s="188"/>
    </row>
    <row r="1042" spans="1:8" x14ac:dyDescent="0.2">
      <c r="A1042" s="188"/>
      <c r="B1042" s="188"/>
      <c r="C1042" s="188"/>
      <c r="D1042" s="188"/>
      <c r="E1042" s="188"/>
      <c r="F1042" s="188"/>
      <c r="G1042" s="188"/>
      <c r="H1042" s="188"/>
    </row>
    <row r="1043" spans="1:8" x14ac:dyDescent="0.2">
      <c r="A1043" s="188"/>
      <c r="B1043" s="188"/>
      <c r="C1043" s="188"/>
      <c r="D1043" s="188"/>
      <c r="E1043" s="188"/>
      <c r="F1043" s="188"/>
      <c r="G1043" s="188"/>
      <c r="H1043" s="188"/>
    </row>
    <row r="1044" spans="1:8" x14ac:dyDescent="0.2">
      <c r="A1044" s="188"/>
      <c r="B1044" s="188"/>
      <c r="C1044" s="188"/>
      <c r="D1044" s="188"/>
      <c r="E1044" s="188"/>
      <c r="F1044" s="188"/>
      <c r="G1044" s="188"/>
      <c r="H1044" s="188"/>
    </row>
    <row r="1045" spans="1:8" x14ac:dyDescent="0.2">
      <c r="A1045" s="188"/>
      <c r="B1045" s="188"/>
      <c r="C1045" s="188"/>
      <c r="D1045" s="188"/>
      <c r="E1045" s="188"/>
      <c r="F1045" s="188"/>
      <c r="G1045" s="188"/>
      <c r="H1045" s="188"/>
    </row>
    <row r="1046" spans="1:8" x14ac:dyDescent="0.2">
      <c r="A1046" s="188"/>
      <c r="B1046" s="188"/>
      <c r="C1046" s="188"/>
      <c r="D1046" s="188"/>
      <c r="E1046" s="188"/>
      <c r="F1046" s="188"/>
      <c r="G1046" s="188"/>
      <c r="H1046" s="188"/>
    </row>
    <row r="1047" spans="1:8" x14ac:dyDescent="0.2">
      <c r="A1047" s="188"/>
      <c r="B1047" s="188"/>
      <c r="C1047" s="188"/>
      <c r="D1047" s="188"/>
      <c r="E1047" s="188"/>
      <c r="F1047" s="188"/>
      <c r="G1047" s="188"/>
      <c r="H1047" s="188"/>
    </row>
    <row r="1048" spans="1:8" x14ac:dyDescent="0.2">
      <c r="A1048" s="188"/>
      <c r="B1048" s="188"/>
      <c r="C1048" s="188"/>
      <c r="D1048" s="188"/>
      <c r="E1048" s="188"/>
      <c r="F1048" s="188"/>
      <c r="G1048" s="188"/>
      <c r="H1048" s="188"/>
    </row>
    <row r="1049" spans="1:8" x14ac:dyDescent="0.2">
      <c r="A1049" s="188"/>
      <c r="B1049" s="188"/>
      <c r="C1049" s="188"/>
      <c r="D1049" s="188"/>
      <c r="E1049" s="188"/>
      <c r="F1049" s="188"/>
      <c r="G1049" s="188"/>
      <c r="H1049" s="188"/>
    </row>
    <row r="1050" spans="1:8" x14ac:dyDescent="0.2">
      <c r="A1050" s="188"/>
      <c r="B1050" s="188"/>
      <c r="C1050" s="188"/>
      <c r="D1050" s="188"/>
      <c r="E1050" s="188"/>
      <c r="F1050" s="188"/>
      <c r="G1050" s="188"/>
      <c r="H1050" s="188"/>
    </row>
    <row r="1051" spans="1:8" x14ac:dyDescent="0.2">
      <c r="A1051" s="188"/>
      <c r="B1051" s="188"/>
      <c r="C1051" s="188"/>
      <c r="D1051" s="188"/>
      <c r="E1051" s="188"/>
      <c r="F1051" s="188"/>
      <c r="G1051" s="188"/>
      <c r="H1051" s="188"/>
    </row>
    <row r="1052" spans="1:8" x14ac:dyDescent="0.2">
      <c r="A1052" s="188"/>
      <c r="B1052" s="188"/>
      <c r="C1052" s="188"/>
      <c r="D1052" s="188"/>
      <c r="E1052" s="188"/>
      <c r="F1052" s="188"/>
      <c r="G1052" s="188"/>
      <c r="H1052" s="188"/>
    </row>
    <row r="1053" spans="1:8" x14ac:dyDescent="0.2">
      <c r="A1053" s="188"/>
      <c r="B1053" s="188"/>
      <c r="C1053" s="188"/>
      <c r="D1053" s="188"/>
      <c r="E1053" s="188"/>
      <c r="F1053" s="188"/>
      <c r="G1053" s="188"/>
      <c r="H1053" s="188"/>
    </row>
    <row r="1054" spans="1:8" x14ac:dyDescent="0.2">
      <c r="A1054" s="188"/>
      <c r="B1054" s="188"/>
      <c r="C1054" s="188"/>
      <c r="D1054" s="188"/>
      <c r="E1054" s="188"/>
      <c r="F1054" s="188"/>
      <c r="G1054" s="188"/>
      <c r="H1054" s="188"/>
    </row>
    <row r="1055" spans="1:8" x14ac:dyDescent="0.2">
      <c r="A1055" s="188"/>
      <c r="B1055" s="188"/>
      <c r="C1055" s="188"/>
      <c r="D1055" s="188"/>
      <c r="E1055" s="188"/>
      <c r="F1055" s="188"/>
      <c r="G1055" s="188"/>
      <c r="H1055" s="188"/>
    </row>
    <row r="1056" spans="1:8" x14ac:dyDescent="0.2">
      <c r="A1056" s="188"/>
      <c r="B1056" s="188"/>
      <c r="C1056" s="188"/>
      <c r="D1056" s="188"/>
      <c r="E1056" s="188"/>
      <c r="F1056" s="188"/>
      <c r="G1056" s="188"/>
      <c r="H1056" s="188"/>
    </row>
    <row r="1057" spans="1:8" x14ac:dyDescent="0.2">
      <c r="A1057" s="188"/>
      <c r="B1057" s="188"/>
      <c r="C1057" s="188"/>
      <c r="D1057" s="188"/>
      <c r="E1057" s="188"/>
      <c r="F1057" s="188"/>
      <c r="G1057" s="188"/>
      <c r="H1057" s="188"/>
    </row>
    <row r="1058" spans="1:8" x14ac:dyDescent="0.2">
      <c r="A1058" s="188"/>
      <c r="B1058" s="188"/>
      <c r="C1058" s="188"/>
      <c r="D1058" s="188"/>
      <c r="E1058" s="188"/>
      <c r="F1058" s="188"/>
      <c r="G1058" s="188"/>
      <c r="H1058" s="188"/>
    </row>
    <row r="1059" spans="1:8" x14ac:dyDescent="0.2">
      <c r="A1059" s="188"/>
      <c r="B1059" s="188"/>
      <c r="C1059" s="188"/>
      <c r="D1059" s="188"/>
      <c r="E1059" s="188"/>
      <c r="F1059" s="188"/>
      <c r="G1059" s="188"/>
      <c r="H1059" s="188"/>
    </row>
    <row r="1060" spans="1:8" x14ac:dyDescent="0.2">
      <c r="A1060" s="188"/>
      <c r="B1060" s="188"/>
      <c r="C1060" s="188"/>
      <c r="D1060" s="188"/>
      <c r="E1060" s="188"/>
      <c r="F1060" s="188"/>
      <c r="G1060" s="188"/>
      <c r="H1060" s="188"/>
    </row>
    <row r="1061" spans="1:8" x14ac:dyDescent="0.2">
      <c r="A1061" s="188"/>
      <c r="B1061" s="188"/>
      <c r="C1061" s="188"/>
      <c r="D1061" s="188"/>
      <c r="E1061" s="188"/>
      <c r="F1061" s="188"/>
      <c r="G1061" s="188"/>
      <c r="H1061" s="188"/>
    </row>
    <row r="1062" spans="1:8" x14ac:dyDescent="0.2">
      <c r="A1062" s="188"/>
      <c r="B1062" s="188"/>
      <c r="C1062" s="188"/>
      <c r="D1062" s="188"/>
      <c r="E1062" s="188"/>
      <c r="F1062" s="188"/>
      <c r="G1062" s="188"/>
      <c r="H1062" s="188"/>
    </row>
    <row r="1063" spans="1:8" x14ac:dyDescent="0.2">
      <c r="A1063" s="188"/>
      <c r="B1063" s="188"/>
      <c r="C1063" s="188"/>
      <c r="D1063" s="188"/>
      <c r="E1063" s="188"/>
      <c r="F1063" s="188"/>
      <c r="G1063" s="188"/>
      <c r="H1063" s="188"/>
    </row>
    <row r="1064" spans="1:8" x14ac:dyDescent="0.2">
      <c r="A1064" s="188"/>
      <c r="B1064" s="188"/>
      <c r="C1064" s="188"/>
      <c r="D1064" s="188"/>
      <c r="E1064" s="188"/>
      <c r="F1064" s="188"/>
      <c r="G1064" s="188"/>
      <c r="H1064" s="188"/>
    </row>
    <row r="1065" spans="1:8" x14ac:dyDescent="0.2">
      <c r="A1065" s="188"/>
      <c r="B1065" s="188"/>
      <c r="C1065" s="188"/>
      <c r="D1065" s="188"/>
      <c r="E1065" s="188"/>
      <c r="F1065" s="188"/>
      <c r="G1065" s="188"/>
      <c r="H1065" s="188"/>
    </row>
    <row r="1066" spans="1:8" x14ac:dyDescent="0.2">
      <c r="A1066" s="188"/>
      <c r="B1066" s="188"/>
      <c r="C1066" s="188"/>
      <c r="D1066" s="188"/>
      <c r="E1066" s="188"/>
      <c r="F1066" s="188"/>
      <c r="G1066" s="188"/>
      <c r="H1066" s="188"/>
    </row>
    <row r="1067" spans="1:8" x14ac:dyDescent="0.2">
      <c r="A1067" s="188"/>
      <c r="B1067" s="188"/>
      <c r="C1067" s="188"/>
      <c r="D1067" s="188"/>
      <c r="E1067" s="188"/>
      <c r="F1067" s="188"/>
      <c r="G1067" s="188"/>
      <c r="H1067" s="188"/>
    </row>
    <row r="1068" spans="1:8" x14ac:dyDescent="0.2">
      <c r="A1068" s="188"/>
      <c r="B1068" s="188"/>
      <c r="C1068" s="188"/>
      <c r="D1068" s="188"/>
      <c r="E1068" s="188"/>
      <c r="F1068" s="188"/>
      <c r="G1068" s="188"/>
      <c r="H1068" s="188"/>
    </row>
    <row r="1069" spans="1:8" x14ac:dyDescent="0.2">
      <c r="A1069" s="188"/>
      <c r="B1069" s="188"/>
      <c r="C1069" s="188"/>
      <c r="D1069" s="188"/>
      <c r="E1069" s="188"/>
      <c r="F1069" s="188"/>
      <c r="G1069" s="188"/>
      <c r="H1069" s="188"/>
    </row>
    <row r="1070" spans="1:8" x14ac:dyDescent="0.2">
      <c r="A1070" s="188"/>
      <c r="B1070" s="188"/>
      <c r="C1070" s="188"/>
      <c r="D1070" s="188"/>
      <c r="E1070" s="188"/>
      <c r="F1070" s="188"/>
      <c r="G1070" s="188"/>
      <c r="H1070" s="188"/>
    </row>
    <row r="1071" spans="1:8" x14ac:dyDescent="0.2">
      <c r="A1071" s="188"/>
      <c r="B1071" s="188"/>
      <c r="C1071" s="188"/>
      <c r="D1071" s="188"/>
      <c r="E1071" s="188"/>
      <c r="F1071" s="188"/>
      <c r="G1071" s="188"/>
      <c r="H1071" s="188"/>
    </row>
    <row r="1072" spans="1:8" x14ac:dyDescent="0.2">
      <c r="A1072" s="188"/>
      <c r="B1072" s="188"/>
      <c r="C1072" s="188"/>
      <c r="D1072" s="188"/>
      <c r="E1072" s="188"/>
      <c r="F1072" s="188"/>
      <c r="G1072" s="188"/>
      <c r="H1072" s="188"/>
    </row>
    <row r="1073" spans="1:8" x14ac:dyDescent="0.2">
      <c r="A1073" s="188"/>
      <c r="B1073" s="188"/>
      <c r="C1073" s="188"/>
      <c r="D1073" s="188"/>
      <c r="E1073" s="188"/>
      <c r="F1073" s="188"/>
      <c r="G1073" s="188"/>
      <c r="H1073" s="188"/>
    </row>
    <row r="1074" spans="1:8" x14ac:dyDescent="0.2">
      <c r="A1074" s="188"/>
      <c r="B1074" s="188"/>
      <c r="C1074" s="188"/>
      <c r="D1074" s="188"/>
      <c r="E1074" s="188"/>
      <c r="F1074" s="188"/>
      <c r="G1074" s="188"/>
      <c r="H1074" s="188"/>
    </row>
    <row r="1075" spans="1:8" x14ac:dyDescent="0.2">
      <c r="A1075" s="188"/>
      <c r="B1075" s="188"/>
      <c r="C1075" s="188"/>
      <c r="D1075" s="188"/>
      <c r="E1075" s="188"/>
      <c r="F1075" s="188"/>
      <c r="G1075" s="188"/>
      <c r="H1075" s="188"/>
    </row>
    <row r="1076" spans="1:8" x14ac:dyDescent="0.2">
      <c r="A1076" s="188"/>
      <c r="B1076" s="188"/>
      <c r="C1076" s="188"/>
      <c r="D1076" s="188"/>
      <c r="E1076" s="188"/>
      <c r="F1076" s="188"/>
      <c r="G1076" s="188"/>
      <c r="H1076" s="188"/>
    </row>
    <row r="1077" spans="1:8" x14ac:dyDescent="0.2">
      <c r="A1077" s="188"/>
      <c r="B1077" s="188"/>
      <c r="C1077" s="188"/>
      <c r="D1077" s="188"/>
      <c r="E1077" s="188"/>
      <c r="F1077" s="188"/>
      <c r="G1077" s="188"/>
      <c r="H1077" s="188"/>
    </row>
    <row r="1078" spans="1:8" x14ac:dyDescent="0.2">
      <c r="A1078" s="188"/>
      <c r="B1078" s="188"/>
      <c r="C1078" s="188"/>
      <c r="D1078" s="188"/>
      <c r="E1078" s="188"/>
      <c r="F1078" s="188"/>
      <c r="G1078" s="188"/>
      <c r="H1078" s="188"/>
    </row>
    <row r="1079" spans="1:8" x14ac:dyDescent="0.2">
      <c r="A1079" s="188"/>
      <c r="B1079" s="188"/>
      <c r="C1079" s="188"/>
      <c r="D1079" s="188"/>
      <c r="E1079" s="188"/>
      <c r="F1079" s="188"/>
      <c r="G1079" s="188"/>
      <c r="H1079" s="188"/>
    </row>
    <row r="1080" spans="1:8" x14ac:dyDescent="0.2">
      <c r="A1080" s="188"/>
      <c r="B1080" s="188"/>
      <c r="C1080" s="188"/>
      <c r="D1080" s="188"/>
      <c r="E1080" s="188"/>
      <c r="F1080" s="188"/>
      <c r="G1080" s="188"/>
      <c r="H1080" s="188"/>
    </row>
    <row r="1081" spans="1:8" x14ac:dyDescent="0.2">
      <c r="A1081" s="188"/>
      <c r="B1081" s="188"/>
      <c r="C1081" s="188"/>
      <c r="D1081" s="188"/>
      <c r="E1081" s="188"/>
      <c r="F1081" s="188"/>
      <c r="G1081" s="188"/>
      <c r="H1081" s="188"/>
    </row>
    <row r="1082" spans="1:8" x14ac:dyDescent="0.2">
      <c r="A1082" s="188"/>
      <c r="B1082" s="188"/>
      <c r="C1082" s="188"/>
      <c r="D1082" s="188"/>
      <c r="E1082" s="188"/>
      <c r="F1082" s="188"/>
      <c r="G1082" s="188"/>
      <c r="H1082" s="188"/>
    </row>
    <row r="1083" spans="1:8" x14ac:dyDescent="0.2">
      <c r="A1083" s="188"/>
      <c r="B1083" s="188"/>
      <c r="C1083" s="188"/>
      <c r="D1083" s="188"/>
      <c r="E1083" s="188"/>
      <c r="F1083" s="188"/>
      <c r="G1083" s="188"/>
      <c r="H1083" s="188"/>
    </row>
    <row r="1084" spans="1:8" x14ac:dyDescent="0.2">
      <c r="A1084" s="188"/>
      <c r="B1084" s="188"/>
      <c r="C1084" s="188"/>
      <c r="D1084" s="188"/>
      <c r="E1084" s="188"/>
      <c r="F1084" s="188"/>
      <c r="G1084" s="188"/>
      <c r="H1084" s="188"/>
    </row>
    <row r="1085" spans="1:8" x14ac:dyDescent="0.2">
      <c r="A1085" s="188"/>
      <c r="B1085" s="188"/>
      <c r="C1085" s="188"/>
      <c r="D1085" s="188"/>
      <c r="E1085" s="188"/>
      <c r="F1085" s="188"/>
      <c r="G1085" s="188"/>
      <c r="H1085" s="188"/>
    </row>
    <row r="1086" spans="1:8" x14ac:dyDescent="0.2">
      <c r="A1086" s="188"/>
      <c r="B1086" s="188"/>
      <c r="C1086" s="188"/>
      <c r="D1086" s="188"/>
      <c r="E1086" s="188"/>
      <c r="F1086" s="188"/>
      <c r="G1086" s="188"/>
      <c r="H1086" s="188"/>
    </row>
    <row r="1087" spans="1:8" x14ac:dyDescent="0.2">
      <c r="A1087" s="188"/>
      <c r="B1087" s="188"/>
      <c r="C1087" s="188"/>
      <c r="D1087" s="188"/>
      <c r="E1087" s="188"/>
      <c r="F1087" s="188"/>
      <c r="G1087" s="188"/>
      <c r="H1087" s="188"/>
    </row>
    <row r="1088" spans="1:8" x14ac:dyDescent="0.2">
      <c r="A1088" s="188"/>
      <c r="B1088" s="188"/>
      <c r="C1088" s="188"/>
      <c r="D1088" s="188"/>
      <c r="E1088" s="188"/>
      <c r="F1088" s="188"/>
      <c r="G1088" s="188"/>
      <c r="H1088" s="188"/>
    </row>
    <row r="1089" spans="1:8" x14ac:dyDescent="0.2">
      <c r="A1089" s="188"/>
      <c r="B1089" s="188"/>
      <c r="C1089" s="188"/>
      <c r="D1089" s="188"/>
      <c r="E1089" s="188"/>
      <c r="F1089" s="188"/>
      <c r="G1089" s="188"/>
      <c r="H1089" s="188"/>
    </row>
    <row r="1090" spans="1:8" x14ac:dyDescent="0.2">
      <c r="A1090" s="188"/>
      <c r="B1090" s="188"/>
      <c r="C1090" s="188"/>
      <c r="D1090" s="188"/>
      <c r="E1090" s="188"/>
      <c r="F1090" s="188"/>
      <c r="G1090" s="188"/>
      <c r="H1090" s="188"/>
    </row>
    <row r="1091" spans="1:8" x14ac:dyDescent="0.2">
      <c r="A1091" s="188"/>
      <c r="B1091" s="188"/>
      <c r="C1091" s="188"/>
      <c r="D1091" s="188"/>
      <c r="E1091" s="188"/>
      <c r="F1091" s="188"/>
      <c r="G1091" s="188"/>
      <c r="H1091" s="188"/>
    </row>
    <row r="1092" spans="1:8" x14ac:dyDescent="0.2">
      <c r="A1092" s="188"/>
      <c r="B1092" s="188"/>
      <c r="C1092" s="188"/>
      <c r="D1092" s="188"/>
      <c r="E1092" s="188"/>
      <c r="F1092" s="188"/>
      <c r="G1092" s="188"/>
      <c r="H1092" s="188"/>
    </row>
    <row r="1093" spans="1:8" x14ac:dyDescent="0.2">
      <c r="A1093" s="188"/>
      <c r="B1093" s="188"/>
      <c r="C1093" s="188"/>
      <c r="D1093" s="188"/>
      <c r="E1093" s="188"/>
      <c r="F1093" s="188"/>
      <c r="G1093" s="188"/>
      <c r="H1093" s="188"/>
    </row>
    <row r="1094" spans="1:8" x14ac:dyDescent="0.2">
      <c r="A1094" s="188"/>
      <c r="B1094" s="188"/>
      <c r="C1094" s="188"/>
      <c r="D1094" s="188"/>
      <c r="E1094" s="188"/>
      <c r="F1094" s="188"/>
      <c r="G1094" s="188"/>
      <c r="H1094" s="188"/>
    </row>
    <row r="1095" spans="1:8" x14ac:dyDescent="0.2">
      <c r="A1095" s="188"/>
      <c r="B1095" s="188"/>
      <c r="C1095" s="188"/>
      <c r="D1095" s="188"/>
      <c r="E1095" s="188"/>
      <c r="F1095" s="188"/>
      <c r="G1095" s="188"/>
      <c r="H1095" s="188"/>
    </row>
    <row r="1096" spans="1:8" x14ac:dyDescent="0.2">
      <c r="A1096" s="188"/>
      <c r="B1096" s="188"/>
      <c r="C1096" s="188"/>
      <c r="D1096" s="188"/>
      <c r="E1096" s="188"/>
      <c r="F1096" s="188"/>
      <c r="G1096" s="188"/>
      <c r="H1096" s="188"/>
    </row>
    <row r="1097" spans="1:8" x14ac:dyDescent="0.2">
      <c r="A1097" s="188"/>
      <c r="B1097" s="188"/>
      <c r="C1097" s="188"/>
      <c r="D1097" s="188"/>
      <c r="E1097" s="188"/>
      <c r="F1097" s="188"/>
      <c r="G1097" s="188"/>
      <c r="H1097" s="188"/>
    </row>
    <row r="1098" spans="1:8" x14ac:dyDescent="0.2">
      <c r="A1098" s="188"/>
      <c r="B1098" s="188"/>
      <c r="C1098" s="188"/>
      <c r="D1098" s="188"/>
      <c r="E1098" s="188"/>
      <c r="F1098" s="188"/>
      <c r="G1098" s="188"/>
      <c r="H1098" s="188"/>
    </row>
    <row r="1099" spans="1:8" x14ac:dyDescent="0.2">
      <c r="A1099" s="188"/>
      <c r="B1099" s="188"/>
      <c r="C1099" s="188"/>
      <c r="D1099" s="188"/>
      <c r="E1099" s="188"/>
      <c r="F1099" s="188"/>
      <c r="G1099" s="188"/>
      <c r="H1099" s="188"/>
    </row>
    <row r="1100" spans="1:8" x14ac:dyDescent="0.2">
      <c r="A1100" s="188"/>
      <c r="B1100" s="188"/>
      <c r="C1100" s="188"/>
      <c r="D1100" s="188"/>
      <c r="E1100" s="188"/>
      <c r="F1100" s="188"/>
      <c r="G1100" s="188"/>
      <c r="H1100" s="188"/>
    </row>
    <row r="1101" spans="1:8" x14ac:dyDescent="0.2">
      <c r="A1101" s="188"/>
      <c r="B1101" s="188"/>
      <c r="C1101" s="188"/>
      <c r="D1101" s="188"/>
      <c r="E1101" s="188"/>
      <c r="F1101" s="188"/>
      <c r="G1101" s="188"/>
      <c r="H1101" s="188"/>
    </row>
    <row r="1102" spans="1:8" x14ac:dyDescent="0.2">
      <c r="A1102" s="188"/>
      <c r="B1102" s="188"/>
      <c r="C1102" s="188"/>
      <c r="D1102" s="188"/>
      <c r="E1102" s="188"/>
      <c r="F1102" s="188"/>
      <c r="G1102" s="188"/>
      <c r="H1102" s="188"/>
    </row>
    <row r="1103" spans="1:8" x14ac:dyDescent="0.2">
      <c r="A1103" s="188"/>
      <c r="B1103" s="188"/>
      <c r="C1103" s="188"/>
      <c r="D1103" s="188"/>
      <c r="E1103" s="188"/>
      <c r="F1103" s="188"/>
      <c r="G1103" s="188"/>
      <c r="H1103" s="188"/>
    </row>
    <row r="1104" spans="1:8" x14ac:dyDescent="0.2">
      <c r="A1104" s="188"/>
      <c r="B1104" s="188"/>
      <c r="C1104" s="188"/>
      <c r="D1104" s="188"/>
      <c r="E1104" s="188"/>
      <c r="F1104" s="188"/>
      <c r="G1104" s="188"/>
      <c r="H1104" s="188"/>
    </row>
    <row r="1105" spans="1:8" x14ac:dyDescent="0.2">
      <c r="A1105" s="188"/>
      <c r="B1105" s="188"/>
      <c r="C1105" s="188"/>
      <c r="D1105" s="188"/>
      <c r="E1105" s="188"/>
      <c r="F1105" s="188"/>
      <c r="G1105" s="188"/>
      <c r="H1105" s="188"/>
    </row>
    <row r="1106" spans="1:8" x14ac:dyDescent="0.2">
      <c r="A1106" s="188"/>
      <c r="B1106" s="188"/>
      <c r="C1106" s="188"/>
      <c r="D1106" s="188"/>
      <c r="E1106" s="188"/>
      <c r="F1106" s="188"/>
      <c r="G1106" s="188"/>
      <c r="H1106" s="188"/>
    </row>
    <row r="1107" spans="1:8" x14ac:dyDescent="0.2">
      <c r="A1107" s="188"/>
      <c r="B1107" s="188"/>
      <c r="C1107" s="188"/>
      <c r="D1107" s="188"/>
      <c r="E1107" s="188"/>
      <c r="F1107" s="188"/>
      <c r="G1107" s="188"/>
      <c r="H1107" s="188"/>
    </row>
    <row r="1108" spans="1:8" x14ac:dyDescent="0.2">
      <c r="A1108" s="188"/>
      <c r="B1108" s="188"/>
      <c r="C1108" s="188"/>
      <c r="D1108" s="188"/>
      <c r="E1108" s="188"/>
      <c r="F1108" s="188"/>
      <c r="G1108" s="188"/>
      <c r="H1108" s="188"/>
    </row>
    <row r="1109" spans="1:8" x14ac:dyDescent="0.2">
      <c r="A1109" s="188"/>
      <c r="B1109" s="188"/>
      <c r="C1109" s="188"/>
      <c r="D1109" s="188"/>
      <c r="E1109" s="188"/>
      <c r="F1109" s="188"/>
      <c r="G1109" s="188"/>
      <c r="H1109" s="188"/>
    </row>
    <row r="1110" spans="1:8" x14ac:dyDescent="0.2">
      <c r="A1110" s="188"/>
      <c r="B1110" s="188"/>
      <c r="C1110" s="188"/>
      <c r="D1110" s="188"/>
      <c r="E1110" s="188"/>
      <c r="F1110" s="188"/>
      <c r="G1110" s="188"/>
      <c r="H1110" s="188"/>
    </row>
    <row r="1111" spans="1:8" x14ac:dyDescent="0.2">
      <c r="A1111" s="188"/>
      <c r="B1111" s="188"/>
      <c r="C1111" s="188"/>
      <c r="D1111" s="188"/>
      <c r="E1111" s="188"/>
      <c r="F1111" s="188"/>
      <c r="G1111" s="188"/>
      <c r="H1111" s="188"/>
    </row>
    <row r="1112" spans="1:8" x14ac:dyDescent="0.2">
      <c r="A1112" s="188"/>
      <c r="B1112" s="188"/>
      <c r="C1112" s="188"/>
      <c r="D1112" s="188"/>
      <c r="E1112" s="188"/>
      <c r="F1112" s="188"/>
      <c r="G1112" s="188"/>
      <c r="H1112" s="188"/>
    </row>
    <row r="1113" spans="1:8" x14ac:dyDescent="0.2">
      <c r="A1113" s="188"/>
      <c r="B1113" s="188"/>
      <c r="C1113" s="188"/>
      <c r="D1113" s="188"/>
      <c r="E1113" s="188"/>
      <c r="F1113" s="188"/>
      <c r="G1113" s="188"/>
      <c r="H1113" s="188"/>
    </row>
    <row r="1114" spans="1:8" x14ac:dyDescent="0.2">
      <c r="A1114" s="188"/>
      <c r="B1114" s="188"/>
      <c r="C1114" s="188"/>
      <c r="D1114" s="188"/>
      <c r="E1114" s="188"/>
      <c r="F1114" s="188"/>
      <c r="G1114" s="188"/>
      <c r="H1114" s="188"/>
    </row>
    <row r="1115" spans="1:8" x14ac:dyDescent="0.2">
      <c r="A1115" s="188"/>
      <c r="B1115" s="188"/>
      <c r="C1115" s="188"/>
      <c r="D1115" s="188"/>
      <c r="E1115" s="188"/>
      <c r="F1115" s="188"/>
      <c r="G1115" s="188"/>
      <c r="H1115" s="188"/>
    </row>
    <row r="1116" spans="1:8" x14ac:dyDescent="0.2">
      <c r="A1116" s="188"/>
      <c r="B1116" s="188"/>
      <c r="C1116" s="188"/>
      <c r="D1116" s="188"/>
      <c r="E1116" s="188"/>
      <c r="F1116" s="188"/>
      <c r="G1116" s="188"/>
      <c r="H1116" s="188"/>
    </row>
    <row r="1117" spans="1:8" x14ac:dyDescent="0.2">
      <c r="A1117" s="188"/>
      <c r="B1117" s="188"/>
      <c r="C1117" s="188"/>
      <c r="D1117" s="188"/>
      <c r="E1117" s="188"/>
      <c r="F1117" s="188"/>
      <c r="G1117" s="188"/>
      <c r="H1117" s="188"/>
    </row>
    <row r="1118" spans="1:8" x14ac:dyDescent="0.2">
      <c r="A1118" s="188"/>
      <c r="B1118" s="188"/>
      <c r="C1118" s="188"/>
      <c r="D1118" s="188"/>
      <c r="E1118" s="188"/>
      <c r="F1118" s="188"/>
      <c r="G1118" s="188"/>
      <c r="H1118" s="188"/>
    </row>
    <row r="1119" spans="1:8" x14ac:dyDescent="0.2">
      <c r="A1119" s="188"/>
      <c r="B1119" s="188"/>
      <c r="C1119" s="188"/>
      <c r="D1119" s="188"/>
      <c r="E1119" s="188"/>
      <c r="F1119" s="188"/>
      <c r="G1119" s="188"/>
      <c r="H1119" s="188"/>
    </row>
    <row r="1120" spans="1:8" x14ac:dyDescent="0.2">
      <c r="A1120" s="188"/>
      <c r="B1120" s="188"/>
      <c r="C1120" s="188"/>
      <c r="D1120" s="188"/>
      <c r="E1120" s="188"/>
      <c r="F1120" s="188"/>
      <c r="G1120" s="188"/>
      <c r="H1120" s="188"/>
    </row>
    <row r="1121" spans="1:8" x14ac:dyDescent="0.2">
      <c r="A1121" s="188"/>
      <c r="B1121" s="188"/>
      <c r="C1121" s="188"/>
      <c r="D1121" s="188"/>
      <c r="E1121" s="188"/>
      <c r="F1121" s="188"/>
      <c r="G1121" s="188"/>
      <c r="H1121" s="188"/>
    </row>
    <row r="1122" spans="1:8" x14ac:dyDescent="0.2">
      <c r="A1122" s="188"/>
      <c r="B1122" s="188"/>
      <c r="C1122" s="188"/>
      <c r="D1122" s="188"/>
      <c r="E1122" s="188"/>
      <c r="F1122" s="188"/>
      <c r="G1122" s="188"/>
      <c r="H1122" s="188"/>
    </row>
    <row r="1123" spans="1:8" x14ac:dyDescent="0.2">
      <c r="A1123" s="188"/>
      <c r="B1123" s="188"/>
      <c r="C1123" s="188"/>
      <c r="D1123" s="188"/>
      <c r="E1123" s="188"/>
      <c r="F1123" s="188"/>
      <c r="G1123" s="188"/>
      <c r="H1123" s="188"/>
    </row>
    <row r="1124" spans="1:8" x14ac:dyDescent="0.2">
      <c r="A1124" s="188"/>
      <c r="B1124" s="188"/>
      <c r="C1124" s="188"/>
      <c r="D1124" s="188"/>
      <c r="E1124" s="188"/>
      <c r="F1124" s="188"/>
      <c r="G1124" s="188"/>
      <c r="H1124" s="188"/>
    </row>
    <row r="1125" spans="1:8" x14ac:dyDescent="0.2">
      <c r="A1125" s="188"/>
      <c r="B1125" s="188"/>
      <c r="C1125" s="188"/>
      <c r="D1125" s="188"/>
      <c r="E1125" s="188"/>
      <c r="F1125" s="188"/>
      <c r="G1125" s="188"/>
      <c r="H1125" s="188"/>
    </row>
    <row r="1126" spans="1:8" x14ac:dyDescent="0.2">
      <c r="A1126" s="188"/>
      <c r="B1126" s="188"/>
      <c r="C1126" s="188"/>
      <c r="D1126" s="188"/>
      <c r="E1126" s="188"/>
      <c r="F1126" s="188"/>
      <c r="G1126" s="188"/>
      <c r="H1126" s="188"/>
    </row>
    <row r="1127" spans="1:8" x14ac:dyDescent="0.2">
      <c r="A1127" s="188"/>
      <c r="B1127" s="188"/>
      <c r="C1127" s="188"/>
      <c r="D1127" s="188"/>
      <c r="E1127" s="188"/>
      <c r="F1127" s="188"/>
      <c r="G1127" s="188"/>
      <c r="H1127" s="188"/>
    </row>
    <row r="1128" spans="1:8" x14ac:dyDescent="0.2">
      <c r="A1128" s="188"/>
      <c r="B1128" s="188"/>
      <c r="C1128" s="188"/>
      <c r="D1128" s="188"/>
      <c r="E1128" s="188"/>
      <c r="F1128" s="188"/>
      <c r="G1128" s="188"/>
      <c r="H1128" s="188"/>
    </row>
    <row r="1129" spans="1:8" x14ac:dyDescent="0.2">
      <c r="A1129" s="188"/>
      <c r="B1129" s="188"/>
      <c r="C1129" s="188"/>
      <c r="D1129" s="188"/>
      <c r="E1129" s="188"/>
      <c r="F1129" s="188"/>
      <c r="G1129" s="188"/>
      <c r="H1129" s="188"/>
    </row>
    <row r="1130" spans="1:8" x14ac:dyDescent="0.2">
      <c r="A1130" s="188"/>
      <c r="B1130" s="188"/>
      <c r="C1130" s="188"/>
      <c r="D1130" s="188"/>
      <c r="E1130" s="188"/>
      <c r="F1130" s="188"/>
      <c r="G1130" s="188"/>
      <c r="H1130" s="188"/>
    </row>
    <row r="1131" spans="1:8" x14ac:dyDescent="0.2">
      <c r="A1131" s="188"/>
      <c r="B1131" s="188"/>
      <c r="C1131" s="188"/>
      <c r="D1131" s="188"/>
      <c r="E1131" s="188"/>
      <c r="F1131" s="188"/>
      <c r="G1131" s="188"/>
      <c r="H1131" s="188"/>
    </row>
    <row r="1132" spans="1:8" x14ac:dyDescent="0.2">
      <c r="A1132" s="188"/>
      <c r="B1132" s="188"/>
      <c r="C1132" s="188"/>
      <c r="D1132" s="188"/>
      <c r="E1132" s="188"/>
      <c r="F1132" s="188"/>
      <c r="G1132" s="188"/>
      <c r="H1132" s="188"/>
    </row>
    <row r="1133" spans="1:8" x14ac:dyDescent="0.2">
      <c r="A1133" s="188"/>
      <c r="B1133" s="188"/>
      <c r="C1133" s="188"/>
      <c r="D1133" s="188"/>
      <c r="E1133" s="188"/>
      <c r="F1133" s="188"/>
      <c r="G1133" s="188"/>
      <c r="H1133" s="188"/>
    </row>
    <row r="1134" spans="1:8" x14ac:dyDescent="0.2">
      <c r="A1134" s="188"/>
      <c r="B1134" s="188"/>
      <c r="C1134" s="188"/>
      <c r="D1134" s="188"/>
      <c r="E1134" s="188"/>
      <c r="F1134" s="188"/>
      <c r="G1134" s="188"/>
      <c r="H1134" s="188"/>
    </row>
    <row r="1135" spans="1:8" x14ac:dyDescent="0.2">
      <c r="A1135" s="188"/>
      <c r="B1135" s="188"/>
      <c r="C1135" s="188"/>
      <c r="D1135" s="188"/>
      <c r="E1135" s="188"/>
      <c r="F1135" s="188"/>
      <c r="G1135" s="188"/>
      <c r="H1135" s="188"/>
    </row>
    <row r="1136" spans="1:8" x14ac:dyDescent="0.2">
      <c r="A1136" s="188"/>
      <c r="B1136" s="188"/>
      <c r="C1136" s="188"/>
      <c r="D1136" s="188"/>
      <c r="E1136" s="188"/>
      <c r="F1136" s="188"/>
      <c r="G1136" s="188"/>
      <c r="H1136" s="188"/>
    </row>
    <row r="1137" spans="1:8" x14ac:dyDescent="0.2">
      <c r="A1137" s="188"/>
      <c r="B1137" s="188"/>
      <c r="C1137" s="188"/>
      <c r="D1137" s="188"/>
      <c r="E1137" s="188"/>
      <c r="F1137" s="188"/>
      <c r="G1137" s="188"/>
      <c r="H1137" s="188"/>
    </row>
    <row r="1138" spans="1:8" x14ac:dyDescent="0.2">
      <c r="A1138" s="188"/>
      <c r="B1138" s="188"/>
      <c r="C1138" s="188"/>
      <c r="D1138" s="188"/>
      <c r="E1138" s="188"/>
      <c r="F1138" s="188"/>
      <c r="G1138" s="188"/>
      <c r="H1138" s="188"/>
    </row>
    <row r="1139" spans="1:8" x14ac:dyDescent="0.2">
      <c r="A1139" s="188"/>
      <c r="B1139" s="188"/>
      <c r="C1139" s="188"/>
      <c r="D1139" s="188"/>
      <c r="E1139" s="188"/>
      <c r="F1139" s="188"/>
      <c r="G1139" s="188"/>
      <c r="H1139" s="188"/>
    </row>
    <row r="1140" spans="1:8" x14ac:dyDescent="0.2">
      <c r="A1140" s="188"/>
      <c r="B1140" s="188"/>
      <c r="C1140" s="188"/>
      <c r="D1140" s="188"/>
      <c r="E1140" s="188"/>
      <c r="F1140" s="188"/>
      <c r="G1140" s="188"/>
      <c r="H1140" s="188"/>
    </row>
    <row r="1141" spans="1:8" x14ac:dyDescent="0.2">
      <c r="A1141" s="188"/>
      <c r="B1141" s="188"/>
      <c r="C1141" s="188"/>
      <c r="D1141" s="188"/>
      <c r="E1141" s="188"/>
      <c r="F1141" s="188"/>
      <c r="G1141" s="188"/>
      <c r="H1141" s="188"/>
    </row>
    <row r="1142" spans="1:8" x14ac:dyDescent="0.2">
      <c r="A1142" s="188"/>
      <c r="B1142" s="188"/>
      <c r="C1142" s="188"/>
      <c r="D1142" s="188"/>
      <c r="E1142" s="188"/>
      <c r="F1142" s="188"/>
      <c r="G1142" s="188"/>
      <c r="H1142" s="188"/>
    </row>
    <row r="1143" spans="1:8" x14ac:dyDescent="0.2">
      <c r="A1143" s="188"/>
      <c r="B1143" s="188"/>
      <c r="C1143" s="188"/>
      <c r="D1143" s="188"/>
      <c r="E1143" s="188"/>
      <c r="F1143" s="188"/>
      <c r="G1143" s="188"/>
      <c r="H1143" s="188"/>
    </row>
    <row r="1144" spans="1:8" x14ac:dyDescent="0.2">
      <c r="A1144" s="188"/>
      <c r="B1144" s="188"/>
      <c r="C1144" s="188"/>
      <c r="D1144" s="188"/>
      <c r="E1144" s="188"/>
      <c r="F1144" s="188"/>
      <c r="G1144" s="188"/>
      <c r="H1144" s="188"/>
    </row>
    <row r="1145" spans="1:8" x14ac:dyDescent="0.2">
      <c r="A1145" s="188"/>
      <c r="B1145" s="188"/>
      <c r="C1145" s="188"/>
      <c r="D1145" s="188"/>
      <c r="E1145" s="188"/>
      <c r="F1145" s="188"/>
      <c r="G1145" s="188"/>
      <c r="H1145" s="188"/>
    </row>
    <row r="1146" spans="1:8" x14ac:dyDescent="0.2">
      <c r="A1146" s="188"/>
      <c r="B1146" s="188"/>
      <c r="C1146" s="188"/>
      <c r="D1146" s="188"/>
      <c r="E1146" s="188"/>
      <c r="F1146" s="188"/>
      <c r="G1146" s="188"/>
      <c r="H1146" s="188"/>
    </row>
    <row r="1147" spans="1:8" x14ac:dyDescent="0.2">
      <c r="A1147" s="188"/>
      <c r="B1147" s="188"/>
      <c r="C1147" s="188"/>
      <c r="D1147" s="188"/>
      <c r="E1147" s="188"/>
      <c r="F1147" s="188"/>
      <c r="G1147" s="188"/>
      <c r="H1147" s="188"/>
    </row>
    <row r="1148" spans="1:8" x14ac:dyDescent="0.2">
      <c r="A1148" s="188"/>
      <c r="B1148" s="188"/>
      <c r="C1148" s="188"/>
      <c r="D1148" s="188"/>
      <c r="E1148" s="188"/>
      <c r="F1148" s="188"/>
      <c r="G1148" s="188"/>
      <c r="H1148" s="188"/>
    </row>
    <row r="1149" spans="1:8" x14ac:dyDescent="0.2">
      <c r="A1149" s="188"/>
      <c r="B1149" s="188"/>
      <c r="C1149" s="188"/>
      <c r="D1149" s="188"/>
      <c r="E1149" s="188"/>
      <c r="F1149" s="188"/>
      <c r="G1149" s="188"/>
      <c r="H1149" s="188"/>
    </row>
    <row r="1150" spans="1:8" x14ac:dyDescent="0.2">
      <c r="A1150" s="188"/>
      <c r="B1150" s="188"/>
      <c r="C1150" s="188"/>
      <c r="D1150" s="188"/>
      <c r="E1150" s="188"/>
      <c r="F1150" s="188"/>
      <c r="G1150" s="188"/>
      <c r="H1150" s="188"/>
    </row>
    <row r="1151" spans="1:8" x14ac:dyDescent="0.2">
      <c r="A1151" s="188"/>
      <c r="B1151" s="188"/>
      <c r="C1151" s="188"/>
      <c r="D1151" s="188"/>
      <c r="E1151" s="188"/>
      <c r="F1151" s="188"/>
      <c r="G1151" s="188"/>
      <c r="H1151" s="188"/>
    </row>
    <row r="1152" spans="1:8" x14ac:dyDescent="0.2">
      <c r="A1152" s="188"/>
      <c r="B1152" s="188"/>
      <c r="C1152" s="188"/>
      <c r="D1152" s="188"/>
      <c r="E1152" s="188"/>
      <c r="F1152" s="188"/>
      <c r="G1152" s="188"/>
      <c r="H1152" s="188"/>
    </row>
    <row r="1153" spans="1:8" x14ac:dyDescent="0.2">
      <c r="A1153" s="188"/>
      <c r="B1153" s="188"/>
      <c r="C1153" s="188"/>
      <c r="D1153" s="188"/>
      <c r="E1153" s="188"/>
      <c r="F1153" s="188"/>
      <c r="G1153" s="188"/>
      <c r="H1153" s="188"/>
    </row>
    <row r="1154" spans="1:8" x14ac:dyDescent="0.2">
      <c r="A1154" s="188"/>
      <c r="B1154" s="188"/>
      <c r="C1154" s="188"/>
      <c r="D1154" s="188"/>
      <c r="E1154" s="188"/>
      <c r="F1154" s="188"/>
      <c r="G1154" s="188"/>
      <c r="H1154" s="188"/>
    </row>
    <row r="1155" spans="1:8" x14ac:dyDescent="0.2">
      <c r="A1155" s="188"/>
      <c r="B1155" s="188"/>
      <c r="C1155" s="188"/>
      <c r="D1155" s="188"/>
      <c r="E1155" s="188"/>
      <c r="F1155" s="188"/>
      <c r="G1155" s="188"/>
      <c r="H1155" s="188"/>
    </row>
    <row r="1156" spans="1:8" x14ac:dyDescent="0.2">
      <c r="A1156" s="188"/>
      <c r="B1156" s="188"/>
      <c r="C1156" s="188"/>
      <c r="D1156" s="188"/>
      <c r="E1156" s="188"/>
      <c r="F1156" s="188"/>
      <c r="G1156" s="188"/>
      <c r="H1156" s="188"/>
    </row>
    <row r="1157" spans="1:8" x14ac:dyDescent="0.2">
      <c r="A1157" s="188"/>
      <c r="B1157" s="188"/>
      <c r="C1157" s="188"/>
      <c r="D1157" s="188"/>
      <c r="E1157" s="188"/>
      <c r="F1157" s="188"/>
      <c r="G1157" s="188"/>
      <c r="H1157" s="188"/>
    </row>
    <row r="1158" spans="1:8" x14ac:dyDescent="0.2">
      <c r="A1158" s="188"/>
      <c r="B1158" s="188"/>
      <c r="C1158" s="188"/>
      <c r="D1158" s="188"/>
      <c r="E1158" s="188"/>
      <c r="F1158" s="188"/>
      <c r="G1158" s="188"/>
      <c r="H1158" s="188"/>
    </row>
    <row r="1159" spans="1:8" x14ac:dyDescent="0.2">
      <c r="A1159" s="188"/>
      <c r="B1159" s="188"/>
      <c r="C1159" s="188"/>
      <c r="D1159" s="188"/>
      <c r="E1159" s="188"/>
      <c r="F1159" s="188"/>
      <c r="G1159" s="188"/>
      <c r="H1159" s="188"/>
    </row>
    <row r="1160" spans="1:8" x14ac:dyDescent="0.2">
      <c r="A1160" s="188"/>
      <c r="B1160" s="188"/>
      <c r="C1160" s="188"/>
      <c r="D1160" s="188"/>
      <c r="E1160" s="188"/>
      <c r="F1160" s="188"/>
      <c r="G1160" s="188"/>
      <c r="H1160" s="188"/>
    </row>
    <row r="1161" spans="1:8" x14ac:dyDescent="0.2">
      <c r="A1161" s="188"/>
      <c r="B1161" s="188"/>
      <c r="C1161" s="188"/>
      <c r="D1161" s="188"/>
      <c r="E1161" s="188"/>
      <c r="F1161" s="188"/>
      <c r="G1161" s="188"/>
      <c r="H1161" s="188"/>
    </row>
    <row r="1162" spans="1:8" x14ac:dyDescent="0.2">
      <c r="A1162" s="188"/>
      <c r="B1162" s="188"/>
      <c r="C1162" s="188"/>
      <c r="D1162" s="188"/>
      <c r="E1162" s="188"/>
      <c r="F1162" s="188"/>
      <c r="G1162" s="188"/>
      <c r="H1162" s="188"/>
    </row>
    <row r="1163" spans="1:8" x14ac:dyDescent="0.2">
      <c r="A1163" s="188"/>
      <c r="B1163" s="188"/>
      <c r="C1163" s="188"/>
      <c r="D1163" s="188"/>
      <c r="E1163" s="188"/>
      <c r="F1163" s="188"/>
      <c r="G1163" s="188"/>
      <c r="H1163" s="188"/>
    </row>
    <row r="1164" spans="1:8" x14ac:dyDescent="0.2">
      <c r="A1164" s="188"/>
      <c r="B1164" s="188"/>
      <c r="C1164" s="188"/>
      <c r="D1164" s="188"/>
      <c r="E1164" s="188"/>
      <c r="F1164" s="188"/>
      <c r="G1164" s="188"/>
      <c r="H1164" s="188"/>
    </row>
    <row r="1165" spans="1:8" x14ac:dyDescent="0.2">
      <c r="A1165" s="188"/>
      <c r="B1165" s="188"/>
      <c r="C1165" s="188"/>
      <c r="D1165" s="188"/>
      <c r="E1165" s="188"/>
      <c r="F1165" s="188"/>
      <c r="G1165" s="188"/>
      <c r="H1165" s="188"/>
    </row>
    <row r="1166" spans="1:8" x14ac:dyDescent="0.2">
      <c r="A1166" s="188"/>
      <c r="B1166" s="188"/>
      <c r="C1166" s="188"/>
      <c r="D1166" s="188"/>
      <c r="E1166" s="188"/>
      <c r="F1166" s="188"/>
      <c r="G1166" s="188"/>
      <c r="H1166" s="188"/>
    </row>
    <row r="1167" spans="1:8" x14ac:dyDescent="0.2">
      <c r="A1167" s="188"/>
      <c r="B1167" s="188"/>
      <c r="C1167" s="188"/>
      <c r="D1167" s="188"/>
      <c r="E1167" s="188"/>
      <c r="F1167" s="188"/>
      <c r="G1167" s="188"/>
      <c r="H1167" s="188"/>
    </row>
    <row r="1168" spans="1:8" x14ac:dyDescent="0.2">
      <c r="A1168" s="188"/>
      <c r="B1168" s="188"/>
      <c r="C1168" s="188"/>
      <c r="D1168" s="188"/>
      <c r="E1168" s="188"/>
      <c r="F1168" s="188"/>
      <c r="G1168" s="188"/>
      <c r="H1168" s="188"/>
    </row>
    <row r="1169" spans="1:8" x14ac:dyDescent="0.2">
      <c r="A1169" s="188"/>
      <c r="B1169" s="188"/>
      <c r="C1169" s="188"/>
      <c r="D1169" s="188"/>
      <c r="E1169" s="188"/>
      <c r="F1169" s="188"/>
      <c r="G1169" s="188"/>
      <c r="H1169" s="188"/>
    </row>
    <row r="1170" spans="1:8" x14ac:dyDescent="0.2">
      <c r="A1170" s="188"/>
      <c r="B1170" s="188"/>
      <c r="C1170" s="188"/>
      <c r="D1170" s="188"/>
      <c r="E1170" s="188"/>
      <c r="F1170" s="188"/>
      <c r="G1170" s="188"/>
      <c r="H1170" s="188"/>
    </row>
    <row r="1171" spans="1:8" x14ac:dyDescent="0.2">
      <c r="A1171" s="188"/>
      <c r="B1171" s="188"/>
      <c r="C1171" s="188"/>
      <c r="D1171" s="188"/>
      <c r="E1171" s="188"/>
      <c r="F1171" s="188"/>
      <c r="G1171" s="188"/>
      <c r="H1171" s="188"/>
    </row>
    <row r="1172" spans="1:8" x14ac:dyDescent="0.2">
      <c r="A1172" s="188"/>
      <c r="B1172" s="188"/>
      <c r="C1172" s="188"/>
      <c r="D1172" s="188"/>
      <c r="E1172" s="188"/>
      <c r="F1172" s="188"/>
      <c r="G1172" s="188"/>
      <c r="H1172" s="188"/>
    </row>
    <row r="1173" spans="1:8" x14ac:dyDescent="0.2">
      <c r="A1173" s="188"/>
      <c r="B1173" s="188"/>
      <c r="C1173" s="188"/>
      <c r="D1173" s="188"/>
      <c r="E1173" s="188"/>
      <c r="F1173" s="188"/>
      <c r="G1173" s="188"/>
      <c r="H1173" s="188"/>
    </row>
    <row r="1174" spans="1:8" x14ac:dyDescent="0.2">
      <c r="A1174" s="188"/>
      <c r="B1174" s="188"/>
      <c r="C1174" s="188"/>
      <c r="D1174" s="188"/>
      <c r="E1174" s="188"/>
      <c r="F1174" s="188"/>
      <c r="G1174" s="188"/>
      <c r="H1174" s="188"/>
    </row>
    <row r="1175" spans="1:8" x14ac:dyDescent="0.2">
      <c r="A1175" s="188"/>
      <c r="B1175" s="188"/>
      <c r="C1175" s="188"/>
      <c r="D1175" s="188"/>
      <c r="E1175" s="188"/>
      <c r="F1175" s="188"/>
      <c r="G1175" s="188"/>
      <c r="H1175" s="188"/>
    </row>
    <row r="1176" spans="1:8" x14ac:dyDescent="0.2">
      <c r="A1176" s="188"/>
      <c r="B1176" s="188"/>
      <c r="C1176" s="188"/>
      <c r="D1176" s="188"/>
      <c r="E1176" s="188"/>
      <c r="F1176" s="188"/>
      <c r="G1176" s="188"/>
      <c r="H1176" s="188"/>
    </row>
    <row r="1177" spans="1:8" x14ac:dyDescent="0.2">
      <c r="A1177" s="188"/>
      <c r="B1177" s="188"/>
      <c r="C1177" s="188"/>
      <c r="D1177" s="188"/>
      <c r="E1177" s="188"/>
      <c r="F1177" s="188"/>
      <c r="G1177" s="188"/>
      <c r="H1177" s="188"/>
    </row>
    <row r="1178" spans="1:8" x14ac:dyDescent="0.2">
      <c r="A1178" s="188"/>
      <c r="B1178" s="188"/>
      <c r="C1178" s="188"/>
      <c r="D1178" s="188"/>
      <c r="E1178" s="188"/>
      <c r="F1178" s="188"/>
      <c r="G1178" s="188"/>
      <c r="H1178" s="188"/>
    </row>
    <row r="1179" spans="1:8" x14ac:dyDescent="0.2">
      <c r="A1179" s="188"/>
      <c r="B1179" s="188"/>
      <c r="C1179" s="188"/>
      <c r="D1179" s="188"/>
      <c r="E1179" s="188"/>
      <c r="F1179" s="188"/>
      <c r="G1179" s="188"/>
      <c r="H1179" s="188"/>
    </row>
    <row r="1180" spans="1:8" x14ac:dyDescent="0.2">
      <c r="A1180" s="188"/>
      <c r="B1180" s="188"/>
      <c r="C1180" s="188"/>
      <c r="D1180" s="188"/>
      <c r="E1180" s="188"/>
      <c r="F1180" s="188"/>
      <c r="G1180" s="188"/>
      <c r="H1180" s="188"/>
    </row>
    <row r="1181" spans="1:8" x14ac:dyDescent="0.2">
      <c r="A1181" s="188"/>
      <c r="B1181" s="188"/>
      <c r="C1181" s="188"/>
      <c r="D1181" s="188"/>
      <c r="E1181" s="188"/>
      <c r="F1181" s="188"/>
      <c r="G1181" s="188"/>
      <c r="H1181" s="188"/>
    </row>
    <row r="1182" spans="1:8" x14ac:dyDescent="0.2">
      <c r="A1182" s="188"/>
      <c r="B1182" s="188"/>
      <c r="C1182" s="188"/>
      <c r="D1182" s="188"/>
      <c r="E1182" s="188"/>
      <c r="F1182" s="188"/>
      <c r="G1182" s="188"/>
      <c r="H1182" s="188"/>
    </row>
    <row r="1183" spans="1:8" x14ac:dyDescent="0.2">
      <c r="A1183" s="188"/>
      <c r="B1183" s="188"/>
      <c r="C1183" s="188"/>
      <c r="D1183" s="188"/>
      <c r="E1183" s="188"/>
      <c r="F1183" s="188"/>
      <c r="G1183" s="188"/>
      <c r="H1183" s="188"/>
    </row>
    <row r="1184" spans="1:8" x14ac:dyDescent="0.2">
      <c r="A1184" s="188"/>
      <c r="B1184" s="188"/>
      <c r="C1184" s="188"/>
      <c r="D1184" s="188"/>
      <c r="E1184" s="188"/>
      <c r="F1184" s="188"/>
      <c r="G1184" s="188"/>
      <c r="H1184" s="188"/>
    </row>
    <row r="1185" spans="1:8" x14ac:dyDescent="0.2">
      <c r="A1185" s="188"/>
      <c r="B1185" s="188"/>
      <c r="C1185" s="188"/>
      <c r="D1185" s="188"/>
      <c r="E1185" s="188"/>
      <c r="F1185" s="188"/>
      <c r="G1185" s="188"/>
      <c r="H1185" s="188"/>
    </row>
    <row r="1186" spans="1:8" x14ac:dyDescent="0.2">
      <c r="A1186" s="188"/>
      <c r="B1186" s="188"/>
      <c r="C1186" s="188"/>
      <c r="D1186" s="188"/>
      <c r="E1186" s="188"/>
      <c r="F1186" s="188"/>
      <c r="G1186" s="188"/>
      <c r="H1186" s="188"/>
    </row>
    <row r="1187" spans="1:8" x14ac:dyDescent="0.2">
      <c r="A1187" s="188"/>
      <c r="B1187" s="188"/>
      <c r="C1187" s="188"/>
      <c r="D1187" s="188"/>
      <c r="E1187" s="188"/>
      <c r="F1187" s="188"/>
      <c r="G1187" s="188"/>
      <c r="H1187" s="188"/>
    </row>
    <row r="1188" spans="1:8" x14ac:dyDescent="0.2">
      <c r="A1188" s="188"/>
      <c r="B1188" s="188"/>
      <c r="C1188" s="188"/>
      <c r="D1188" s="188"/>
      <c r="E1188" s="188"/>
      <c r="F1188" s="188"/>
      <c r="G1188" s="188"/>
      <c r="H1188" s="188"/>
    </row>
    <row r="1189" spans="1:8" x14ac:dyDescent="0.2">
      <c r="A1189" s="188"/>
      <c r="B1189" s="188"/>
      <c r="C1189" s="188"/>
      <c r="D1189" s="188"/>
      <c r="E1189" s="188"/>
      <c r="F1189" s="188"/>
      <c r="G1189" s="188"/>
      <c r="H1189" s="188"/>
    </row>
    <row r="1190" spans="1:8" x14ac:dyDescent="0.2">
      <c r="A1190" s="188"/>
      <c r="B1190" s="188"/>
      <c r="C1190" s="188"/>
      <c r="D1190" s="188"/>
      <c r="E1190" s="188"/>
      <c r="F1190" s="188"/>
      <c r="G1190" s="188"/>
      <c r="H1190" s="188"/>
    </row>
    <row r="1191" spans="1:8" x14ac:dyDescent="0.2">
      <c r="A1191" s="188"/>
      <c r="B1191" s="188"/>
      <c r="C1191" s="188"/>
      <c r="D1191" s="188"/>
      <c r="E1191" s="188"/>
      <c r="F1191" s="188"/>
      <c r="G1191" s="188"/>
      <c r="H1191" s="188"/>
    </row>
    <row r="1192" spans="1:8" x14ac:dyDescent="0.2">
      <c r="A1192" s="188"/>
      <c r="B1192" s="188"/>
      <c r="C1192" s="188"/>
      <c r="D1192" s="188"/>
      <c r="E1192" s="188"/>
      <c r="F1192" s="188"/>
      <c r="G1192" s="188"/>
      <c r="H1192" s="188"/>
    </row>
    <row r="1193" spans="1:8" x14ac:dyDescent="0.2">
      <c r="A1193" s="188"/>
      <c r="B1193" s="188"/>
      <c r="C1193" s="188"/>
      <c r="D1193" s="188"/>
      <c r="E1193" s="188"/>
      <c r="F1193" s="188"/>
      <c r="G1193" s="188"/>
      <c r="H1193" s="188"/>
    </row>
    <row r="1194" spans="1:8" x14ac:dyDescent="0.2">
      <c r="A1194" s="188"/>
      <c r="B1194" s="188"/>
      <c r="C1194" s="188"/>
      <c r="D1194" s="188"/>
      <c r="E1194" s="188"/>
      <c r="F1194" s="188"/>
      <c r="G1194" s="188"/>
      <c r="H1194" s="188"/>
    </row>
    <row r="1195" spans="1:8" x14ac:dyDescent="0.2">
      <c r="A1195" s="188"/>
      <c r="B1195" s="188"/>
      <c r="C1195" s="188"/>
      <c r="D1195" s="188"/>
      <c r="E1195" s="188"/>
      <c r="F1195" s="188"/>
      <c r="G1195" s="188"/>
      <c r="H1195" s="188"/>
    </row>
    <row r="1196" spans="1:8" x14ac:dyDescent="0.2">
      <c r="A1196" s="188"/>
      <c r="B1196" s="188"/>
      <c r="C1196" s="188"/>
      <c r="D1196" s="188"/>
      <c r="E1196" s="188"/>
      <c r="F1196" s="188"/>
      <c r="G1196" s="188"/>
      <c r="H1196" s="188"/>
    </row>
    <row r="1197" spans="1:8" x14ac:dyDescent="0.2">
      <c r="A1197" s="188"/>
      <c r="B1197" s="188"/>
      <c r="C1197" s="188"/>
      <c r="D1197" s="188"/>
      <c r="E1197" s="188"/>
      <c r="F1197" s="188"/>
      <c r="G1197" s="188"/>
      <c r="H1197" s="188"/>
    </row>
    <row r="1198" spans="1:8" x14ac:dyDescent="0.2">
      <c r="A1198" s="188"/>
      <c r="B1198" s="188"/>
      <c r="C1198" s="188"/>
      <c r="D1198" s="188"/>
      <c r="E1198" s="188"/>
      <c r="F1198" s="188"/>
      <c r="G1198" s="188"/>
      <c r="H1198" s="188"/>
    </row>
    <row r="1199" spans="1:8" x14ac:dyDescent="0.2">
      <c r="A1199" s="188"/>
      <c r="B1199" s="188"/>
      <c r="C1199" s="188"/>
      <c r="D1199" s="188"/>
      <c r="E1199" s="188"/>
      <c r="F1199" s="188"/>
      <c r="G1199" s="188"/>
      <c r="H1199" s="188"/>
    </row>
    <row r="1200" spans="1:8" x14ac:dyDescent="0.2">
      <c r="A1200" s="188"/>
      <c r="B1200" s="188"/>
      <c r="C1200" s="188"/>
      <c r="D1200" s="188"/>
      <c r="E1200" s="188"/>
      <c r="F1200" s="188"/>
      <c r="G1200" s="188"/>
      <c r="H1200" s="188"/>
    </row>
    <row r="1201" spans="1:8" x14ac:dyDescent="0.2">
      <c r="A1201" s="188"/>
      <c r="B1201" s="188"/>
      <c r="C1201" s="188"/>
      <c r="D1201" s="188"/>
      <c r="E1201" s="188"/>
      <c r="F1201" s="188"/>
      <c r="G1201" s="188"/>
      <c r="H1201" s="188"/>
    </row>
    <row r="1202" spans="1:8" x14ac:dyDescent="0.2">
      <c r="A1202" s="188"/>
      <c r="B1202" s="188"/>
      <c r="C1202" s="188"/>
      <c r="D1202" s="188"/>
      <c r="E1202" s="188"/>
      <c r="F1202" s="188"/>
      <c r="G1202" s="188"/>
      <c r="H1202" s="188"/>
    </row>
    <row r="1203" spans="1:8" x14ac:dyDescent="0.2">
      <c r="A1203" s="188"/>
      <c r="B1203" s="188"/>
      <c r="C1203" s="188"/>
      <c r="D1203" s="188"/>
      <c r="E1203" s="188"/>
      <c r="F1203" s="188"/>
      <c r="G1203" s="188"/>
      <c r="H1203" s="188"/>
    </row>
    <row r="1204" spans="1:8" x14ac:dyDescent="0.2">
      <c r="A1204" s="188"/>
      <c r="B1204" s="188"/>
      <c r="C1204" s="188"/>
      <c r="D1204" s="188"/>
      <c r="E1204" s="188"/>
      <c r="F1204" s="188"/>
      <c r="G1204" s="188"/>
      <c r="H1204" s="188"/>
    </row>
    <row r="1205" spans="1:8" x14ac:dyDescent="0.2">
      <c r="A1205" s="188"/>
      <c r="B1205" s="188"/>
      <c r="C1205" s="188"/>
      <c r="D1205" s="188"/>
      <c r="E1205" s="188"/>
      <c r="F1205" s="188"/>
      <c r="G1205" s="188"/>
      <c r="H1205" s="188"/>
    </row>
    <row r="1206" spans="1:8" x14ac:dyDescent="0.2">
      <c r="A1206" s="188"/>
      <c r="B1206" s="188"/>
      <c r="C1206" s="188"/>
      <c r="D1206" s="188"/>
      <c r="E1206" s="188"/>
      <c r="F1206" s="188"/>
      <c r="G1206" s="188"/>
      <c r="H1206" s="188"/>
    </row>
    <row r="1207" spans="1:8" x14ac:dyDescent="0.2">
      <c r="A1207" s="188"/>
      <c r="B1207" s="188"/>
      <c r="C1207" s="188"/>
      <c r="D1207" s="188"/>
      <c r="E1207" s="188"/>
      <c r="F1207" s="188"/>
      <c r="G1207" s="188"/>
      <c r="H1207" s="188"/>
    </row>
    <row r="1208" spans="1:8" x14ac:dyDescent="0.2">
      <c r="A1208" s="188"/>
      <c r="B1208" s="188"/>
      <c r="C1208" s="188"/>
      <c r="D1208" s="188"/>
      <c r="E1208" s="188"/>
      <c r="F1208" s="188"/>
      <c r="G1208" s="188"/>
      <c r="H1208" s="188"/>
    </row>
    <row r="1209" spans="1:8" x14ac:dyDescent="0.2">
      <c r="A1209" s="188"/>
      <c r="B1209" s="188"/>
      <c r="C1209" s="188"/>
      <c r="D1209" s="188"/>
      <c r="E1209" s="188"/>
      <c r="F1209" s="188"/>
      <c r="G1209" s="188"/>
      <c r="H1209" s="188"/>
    </row>
    <row r="1210" spans="1:8" x14ac:dyDescent="0.2">
      <c r="A1210" s="188"/>
      <c r="B1210" s="188"/>
      <c r="C1210" s="188"/>
      <c r="D1210" s="188"/>
      <c r="E1210" s="188"/>
      <c r="F1210" s="188"/>
      <c r="G1210" s="188"/>
      <c r="H1210" s="188"/>
    </row>
    <row r="1211" spans="1:8" x14ac:dyDescent="0.2">
      <c r="A1211" s="188"/>
      <c r="B1211" s="188"/>
      <c r="C1211" s="188"/>
      <c r="D1211" s="188"/>
      <c r="E1211" s="188"/>
      <c r="F1211" s="188"/>
      <c r="G1211" s="188"/>
      <c r="H1211" s="188"/>
    </row>
    <row r="1212" spans="1:8" x14ac:dyDescent="0.2">
      <c r="A1212" s="188"/>
      <c r="B1212" s="188"/>
      <c r="C1212" s="188"/>
      <c r="D1212" s="188"/>
      <c r="E1212" s="188"/>
      <c r="F1212" s="188"/>
      <c r="G1212" s="188"/>
      <c r="H1212" s="188"/>
    </row>
    <row r="1213" spans="1:8" x14ac:dyDescent="0.2">
      <c r="A1213" s="188"/>
      <c r="B1213" s="188"/>
      <c r="C1213" s="188"/>
      <c r="D1213" s="188"/>
      <c r="E1213" s="188"/>
      <c r="F1213" s="188"/>
      <c r="G1213" s="188"/>
      <c r="H1213" s="188"/>
    </row>
    <row r="1214" spans="1:8" x14ac:dyDescent="0.2">
      <c r="A1214" s="188"/>
      <c r="B1214" s="188"/>
      <c r="C1214" s="188"/>
      <c r="D1214" s="188"/>
      <c r="E1214" s="188"/>
      <c r="F1214" s="188"/>
      <c r="G1214" s="188"/>
      <c r="H1214" s="188"/>
    </row>
    <row r="1215" spans="1:8" x14ac:dyDescent="0.2">
      <c r="A1215" s="188"/>
      <c r="B1215" s="188"/>
      <c r="C1215" s="188"/>
      <c r="D1215" s="188"/>
      <c r="E1215" s="188"/>
      <c r="F1215" s="188"/>
      <c r="G1215" s="188"/>
      <c r="H1215" s="188"/>
    </row>
    <row r="1216" spans="1:8" x14ac:dyDescent="0.2">
      <c r="A1216" s="188"/>
      <c r="B1216" s="188"/>
      <c r="C1216" s="188"/>
      <c r="D1216" s="188"/>
      <c r="E1216" s="188"/>
      <c r="F1216" s="188"/>
      <c r="G1216" s="188"/>
      <c r="H1216" s="188"/>
    </row>
    <row r="1217" spans="1:8" x14ac:dyDescent="0.2">
      <c r="A1217" s="188"/>
      <c r="B1217" s="188"/>
      <c r="C1217" s="188"/>
      <c r="D1217" s="188"/>
      <c r="E1217" s="188"/>
      <c r="F1217" s="188"/>
      <c r="G1217" s="188"/>
      <c r="H1217" s="188"/>
    </row>
    <row r="1218" spans="1:8" x14ac:dyDescent="0.2">
      <c r="A1218" s="188"/>
      <c r="B1218" s="188"/>
      <c r="C1218" s="188"/>
      <c r="D1218" s="188"/>
      <c r="E1218" s="188"/>
      <c r="F1218" s="188"/>
      <c r="G1218" s="188"/>
      <c r="H1218" s="188"/>
    </row>
    <row r="1219" spans="1:8" x14ac:dyDescent="0.2">
      <c r="A1219" s="188"/>
      <c r="B1219" s="188"/>
      <c r="C1219" s="188"/>
      <c r="D1219" s="188"/>
      <c r="E1219" s="188"/>
      <c r="F1219" s="188"/>
      <c r="G1219" s="188"/>
      <c r="H1219" s="188"/>
    </row>
    <row r="1220" spans="1:8" x14ac:dyDescent="0.2">
      <c r="A1220" s="188"/>
      <c r="B1220" s="188"/>
      <c r="C1220" s="188"/>
      <c r="D1220" s="188"/>
      <c r="E1220" s="188"/>
      <c r="F1220" s="188"/>
      <c r="G1220" s="188"/>
      <c r="H1220" s="188"/>
    </row>
    <row r="1221" spans="1:8" x14ac:dyDescent="0.2">
      <c r="A1221" s="188"/>
      <c r="B1221" s="188"/>
      <c r="C1221" s="188"/>
      <c r="D1221" s="188"/>
      <c r="E1221" s="188"/>
      <c r="F1221" s="188"/>
      <c r="G1221" s="188"/>
      <c r="H1221" s="188"/>
    </row>
    <row r="1222" spans="1:8" x14ac:dyDescent="0.2">
      <c r="A1222" s="188"/>
      <c r="B1222" s="188"/>
      <c r="C1222" s="188"/>
      <c r="D1222" s="188"/>
      <c r="E1222" s="188"/>
      <c r="F1222" s="188"/>
      <c r="G1222" s="188"/>
      <c r="H1222" s="188"/>
    </row>
    <row r="1223" spans="1:8" x14ac:dyDescent="0.2">
      <c r="A1223" s="188"/>
      <c r="B1223" s="188"/>
      <c r="C1223" s="188"/>
      <c r="D1223" s="188"/>
      <c r="E1223" s="188"/>
      <c r="F1223" s="188"/>
      <c r="G1223" s="188"/>
      <c r="H1223" s="188"/>
    </row>
    <row r="1224" spans="1:8" x14ac:dyDescent="0.2">
      <c r="A1224" s="188"/>
      <c r="B1224" s="188"/>
      <c r="C1224" s="188"/>
      <c r="D1224" s="188"/>
      <c r="E1224" s="188"/>
      <c r="F1224" s="188"/>
      <c r="G1224" s="188"/>
      <c r="H1224" s="188"/>
    </row>
    <row r="1225" spans="1:8" x14ac:dyDescent="0.2">
      <c r="A1225" s="188"/>
      <c r="B1225" s="188"/>
      <c r="C1225" s="188"/>
      <c r="D1225" s="188"/>
      <c r="E1225" s="188"/>
      <c r="F1225" s="188"/>
      <c r="G1225" s="188"/>
      <c r="H1225" s="188"/>
    </row>
    <row r="1226" spans="1:8" x14ac:dyDescent="0.2">
      <c r="A1226" s="188"/>
      <c r="B1226" s="188"/>
      <c r="C1226" s="188"/>
      <c r="D1226" s="188"/>
      <c r="E1226" s="188"/>
      <c r="F1226" s="188"/>
      <c r="G1226" s="188"/>
      <c r="H1226" s="188"/>
    </row>
    <row r="1227" spans="1:8" x14ac:dyDescent="0.2">
      <c r="A1227" s="188"/>
      <c r="B1227" s="188"/>
      <c r="C1227" s="188"/>
      <c r="D1227" s="188"/>
      <c r="E1227" s="188"/>
      <c r="F1227" s="188"/>
      <c r="G1227" s="188"/>
      <c r="H1227" s="188"/>
    </row>
    <row r="1228" spans="1:8" x14ac:dyDescent="0.2">
      <c r="A1228" s="188"/>
      <c r="B1228" s="188"/>
      <c r="C1228" s="188"/>
      <c r="D1228" s="188"/>
      <c r="E1228" s="188"/>
      <c r="F1228" s="188"/>
      <c r="G1228" s="188"/>
      <c r="H1228" s="188"/>
    </row>
    <row r="1229" spans="1:8" x14ac:dyDescent="0.2">
      <c r="A1229" s="188"/>
      <c r="B1229" s="188"/>
      <c r="C1229" s="188"/>
      <c r="D1229" s="188"/>
      <c r="E1229" s="188"/>
      <c r="F1229" s="188"/>
      <c r="G1229" s="188"/>
      <c r="H1229" s="188"/>
    </row>
    <row r="1230" spans="1:8" x14ac:dyDescent="0.2">
      <c r="A1230" s="188"/>
      <c r="B1230" s="188"/>
      <c r="C1230" s="188"/>
      <c r="D1230" s="188"/>
      <c r="E1230" s="188"/>
      <c r="F1230" s="188"/>
      <c r="G1230" s="188"/>
      <c r="H1230" s="188"/>
    </row>
    <row r="1231" spans="1:8" x14ac:dyDescent="0.2">
      <c r="A1231" s="188"/>
      <c r="B1231" s="188"/>
      <c r="C1231" s="188"/>
      <c r="D1231" s="188"/>
      <c r="E1231" s="188"/>
      <c r="F1231" s="188"/>
      <c r="G1231" s="188"/>
      <c r="H1231" s="188"/>
    </row>
    <row r="1232" spans="1:8" x14ac:dyDescent="0.2">
      <c r="A1232" s="188"/>
      <c r="B1232" s="188"/>
      <c r="C1232" s="188"/>
      <c r="D1232" s="188"/>
      <c r="E1232" s="188"/>
      <c r="F1232" s="188"/>
      <c r="G1232" s="188"/>
      <c r="H1232" s="188"/>
    </row>
    <row r="1233" spans="1:8" x14ac:dyDescent="0.2">
      <c r="A1233" s="188"/>
      <c r="B1233" s="188"/>
      <c r="C1233" s="188"/>
      <c r="D1233" s="188"/>
      <c r="E1233" s="188"/>
      <c r="F1233" s="188"/>
      <c r="G1233" s="188"/>
      <c r="H1233" s="188"/>
    </row>
    <row r="1234" spans="1:8" x14ac:dyDescent="0.2">
      <c r="A1234" s="188"/>
      <c r="B1234" s="188"/>
      <c r="C1234" s="188"/>
      <c r="D1234" s="188"/>
      <c r="E1234" s="188"/>
      <c r="F1234" s="188"/>
      <c r="G1234" s="188"/>
      <c r="H1234" s="188"/>
    </row>
    <row r="1235" spans="1:8" x14ac:dyDescent="0.2">
      <c r="A1235" s="188"/>
      <c r="B1235" s="188"/>
      <c r="C1235" s="188"/>
      <c r="D1235" s="188"/>
      <c r="E1235" s="188"/>
      <c r="F1235" s="188"/>
      <c r="G1235" s="188"/>
      <c r="H1235" s="188"/>
    </row>
    <row r="1236" spans="1:8" x14ac:dyDescent="0.2">
      <c r="A1236" s="188"/>
      <c r="B1236" s="188"/>
      <c r="C1236" s="188"/>
      <c r="D1236" s="188"/>
      <c r="E1236" s="188"/>
      <c r="F1236" s="188"/>
      <c r="G1236" s="188"/>
      <c r="H1236" s="188"/>
    </row>
    <row r="1237" spans="1:8" x14ac:dyDescent="0.2">
      <c r="A1237" s="188"/>
      <c r="B1237" s="188"/>
      <c r="C1237" s="188"/>
      <c r="D1237" s="188"/>
      <c r="E1237" s="188"/>
      <c r="F1237" s="188"/>
      <c r="G1237" s="188"/>
      <c r="H1237" s="188"/>
    </row>
    <row r="1238" spans="1:8" x14ac:dyDescent="0.2">
      <c r="A1238" s="188"/>
      <c r="B1238" s="188"/>
      <c r="C1238" s="188"/>
      <c r="D1238" s="188"/>
      <c r="E1238" s="188"/>
      <c r="F1238" s="188"/>
      <c r="G1238" s="188"/>
      <c r="H1238" s="188"/>
    </row>
    <row r="1239" spans="1:8" x14ac:dyDescent="0.2">
      <c r="A1239" s="188"/>
      <c r="B1239" s="188"/>
      <c r="C1239" s="188"/>
      <c r="D1239" s="188"/>
      <c r="E1239" s="188"/>
      <c r="F1239" s="188"/>
      <c r="G1239" s="188"/>
      <c r="H1239" s="188"/>
    </row>
    <row r="1240" spans="1:8" x14ac:dyDescent="0.2">
      <c r="A1240" s="188"/>
      <c r="B1240" s="188"/>
      <c r="C1240" s="188"/>
      <c r="D1240" s="188"/>
      <c r="E1240" s="188"/>
      <c r="F1240" s="188"/>
      <c r="G1240" s="188"/>
      <c r="H1240" s="188"/>
    </row>
    <row r="1241" spans="1:8" x14ac:dyDescent="0.2">
      <c r="A1241" s="188"/>
      <c r="B1241" s="188"/>
      <c r="C1241" s="188"/>
      <c r="D1241" s="188"/>
      <c r="E1241" s="188"/>
      <c r="F1241" s="188"/>
      <c r="G1241" s="188"/>
      <c r="H1241" s="188"/>
    </row>
    <row r="1242" spans="1:8" x14ac:dyDescent="0.2">
      <c r="A1242" s="188"/>
      <c r="B1242" s="188"/>
      <c r="C1242" s="188"/>
      <c r="D1242" s="188"/>
      <c r="E1242" s="188"/>
      <c r="F1242" s="188"/>
      <c r="G1242" s="188"/>
      <c r="H1242" s="188"/>
    </row>
    <row r="1243" spans="1:8" x14ac:dyDescent="0.2">
      <c r="A1243" s="188"/>
      <c r="B1243" s="188"/>
      <c r="C1243" s="188"/>
      <c r="D1243" s="188"/>
      <c r="E1243" s="188"/>
      <c r="F1243" s="188"/>
      <c r="G1243" s="188"/>
      <c r="H1243" s="188"/>
    </row>
    <row r="1244" spans="1:8" x14ac:dyDescent="0.2">
      <c r="A1244" s="188"/>
      <c r="B1244" s="188"/>
      <c r="C1244" s="188"/>
      <c r="D1244" s="188"/>
      <c r="E1244" s="188"/>
      <c r="F1244" s="188"/>
      <c r="G1244" s="188"/>
      <c r="H1244" s="188"/>
    </row>
    <row r="1245" spans="1:8" x14ac:dyDescent="0.2">
      <c r="A1245" s="188"/>
      <c r="B1245" s="188"/>
      <c r="C1245" s="188"/>
      <c r="D1245" s="188"/>
      <c r="E1245" s="188"/>
      <c r="F1245" s="188"/>
      <c r="G1245" s="188"/>
      <c r="H1245" s="188"/>
    </row>
    <row r="1246" spans="1:8" x14ac:dyDescent="0.2">
      <c r="A1246" s="188"/>
      <c r="B1246" s="188"/>
      <c r="C1246" s="188"/>
      <c r="D1246" s="188"/>
      <c r="E1246" s="188"/>
      <c r="F1246" s="188"/>
      <c r="G1246" s="188"/>
      <c r="H1246" s="188"/>
    </row>
    <row r="1247" spans="1:8" x14ac:dyDescent="0.2">
      <c r="A1247" s="188"/>
      <c r="B1247" s="188"/>
      <c r="C1247" s="188"/>
      <c r="D1247" s="188"/>
      <c r="E1247" s="188"/>
      <c r="F1247" s="188"/>
      <c r="G1247" s="188"/>
      <c r="H1247" s="188"/>
    </row>
    <row r="1248" spans="1:8" x14ac:dyDescent="0.2">
      <c r="A1248" s="188"/>
      <c r="B1248" s="188"/>
      <c r="C1248" s="188"/>
      <c r="D1248" s="188"/>
      <c r="E1248" s="188"/>
      <c r="F1248" s="188"/>
      <c r="G1248" s="188"/>
      <c r="H1248" s="188"/>
    </row>
    <row r="1249" spans="1:8" x14ac:dyDescent="0.2">
      <c r="A1249" s="188"/>
      <c r="B1249" s="188"/>
      <c r="C1249" s="188"/>
      <c r="D1249" s="188"/>
      <c r="E1249" s="188"/>
      <c r="F1249" s="188"/>
      <c r="G1249" s="188"/>
      <c r="H1249" s="188"/>
    </row>
    <row r="1250" spans="1:8" x14ac:dyDescent="0.2">
      <c r="A1250" s="188"/>
      <c r="B1250" s="188"/>
      <c r="C1250" s="188"/>
      <c r="D1250" s="188"/>
      <c r="E1250" s="188"/>
      <c r="F1250" s="188"/>
      <c r="G1250" s="188"/>
      <c r="H1250" s="188"/>
    </row>
    <row r="1251" spans="1:8" x14ac:dyDescent="0.2">
      <c r="A1251" s="188"/>
      <c r="B1251" s="188"/>
      <c r="C1251" s="188"/>
      <c r="D1251" s="188"/>
      <c r="E1251" s="188"/>
      <c r="F1251" s="188"/>
      <c r="G1251" s="188"/>
      <c r="H1251" s="188"/>
    </row>
    <row r="1252" spans="1:8" x14ac:dyDescent="0.2">
      <c r="A1252" s="188"/>
      <c r="B1252" s="188"/>
      <c r="C1252" s="188"/>
      <c r="D1252" s="188"/>
      <c r="E1252" s="188"/>
      <c r="F1252" s="188"/>
      <c r="G1252" s="188"/>
      <c r="H1252" s="188"/>
    </row>
    <row r="1253" spans="1:8" x14ac:dyDescent="0.2">
      <c r="A1253" s="188"/>
      <c r="B1253" s="188"/>
      <c r="C1253" s="188"/>
      <c r="D1253" s="188"/>
      <c r="E1253" s="188"/>
      <c r="F1253" s="188"/>
      <c r="G1253" s="188"/>
      <c r="H1253" s="188"/>
    </row>
    <row r="1254" spans="1:8" x14ac:dyDescent="0.2">
      <c r="A1254" s="188"/>
      <c r="B1254" s="188"/>
      <c r="C1254" s="188"/>
      <c r="D1254" s="188"/>
      <c r="E1254" s="188"/>
      <c r="F1254" s="188"/>
      <c r="G1254" s="188"/>
      <c r="H1254" s="188"/>
    </row>
    <row r="1255" spans="1:8" x14ac:dyDescent="0.2">
      <c r="A1255" s="188"/>
      <c r="B1255" s="188"/>
      <c r="C1255" s="188"/>
      <c r="D1255" s="188"/>
      <c r="E1255" s="188"/>
      <c r="F1255" s="188"/>
      <c r="G1255" s="188"/>
      <c r="H1255" s="188"/>
    </row>
    <row r="1256" spans="1:8" x14ac:dyDescent="0.2">
      <c r="A1256" s="188"/>
      <c r="B1256" s="188"/>
      <c r="C1256" s="188"/>
      <c r="D1256" s="188"/>
      <c r="E1256" s="188"/>
      <c r="F1256" s="188"/>
      <c r="G1256" s="188"/>
      <c r="H1256" s="188"/>
    </row>
    <row r="1257" spans="1:8" x14ac:dyDescent="0.2">
      <c r="A1257" s="188"/>
      <c r="B1257" s="188"/>
      <c r="C1257" s="188"/>
      <c r="D1257" s="188"/>
      <c r="E1257" s="188"/>
      <c r="F1257" s="188"/>
      <c r="G1257" s="188"/>
      <c r="H1257" s="188"/>
    </row>
    <row r="1258" spans="1:8" x14ac:dyDescent="0.2">
      <c r="A1258" s="188"/>
      <c r="B1258" s="188"/>
      <c r="C1258" s="188"/>
      <c r="D1258" s="188"/>
      <c r="E1258" s="188"/>
      <c r="F1258" s="188"/>
      <c r="G1258" s="188"/>
      <c r="H1258" s="188"/>
    </row>
    <row r="1259" spans="1:8" x14ac:dyDescent="0.2">
      <c r="A1259" s="188"/>
      <c r="B1259" s="188"/>
      <c r="C1259" s="188"/>
      <c r="D1259" s="188"/>
      <c r="E1259" s="188"/>
      <c r="F1259" s="188"/>
      <c r="G1259" s="188"/>
      <c r="H1259" s="188"/>
    </row>
    <row r="1260" spans="1:8" x14ac:dyDescent="0.2">
      <c r="A1260" s="188"/>
      <c r="B1260" s="188"/>
      <c r="C1260" s="188"/>
      <c r="D1260" s="188"/>
      <c r="E1260" s="188"/>
      <c r="F1260" s="188"/>
      <c r="G1260" s="188"/>
      <c r="H1260" s="188"/>
    </row>
    <row r="1261" spans="1:8" x14ac:dyDescent="0.2">
      <c r="A1261" s="188"/>
      <c r="B1261" s="188"/>
      <c r="C1261" s="188"/>
      <c r="D1261" s="188"/>
      <c r="E1261" s="188"/>
      <c r="F1261" s="188"/>
      <c r="G1261" s="188"/>
      <c r="H1261" s="188"/>
    </row>
    <row r="1262" spans="1:8" x14ac:dyDescent="0.2">
      <c r="A1262" s="188"/>
      <c r="B1262" s="188"/>
      <c r="C1262" s="188"/>
      <c r="D1262" s="188"/>
      <c r="E1262" s="188"/>
      <c r="F1262" s="188"/>
      <c r="G1262" s="188"/>
      <c r="H1262" s="188"/>
    </row>
    <row r="1263" spans="1:8" x14ac:dyDescent="0.2">
      <c r="A1263" s="188"/>
      <c r="B1263" s="188"/>
      <c r="C1263" s="188"/>
      <c r="D1263" s="188"/>
      <c r="E1263" s="188"/>
      <c r="F1263" s="188"/>
      <c r="G1263" s="188"/>
      <c r="H1263" s="188"/>
    </row>
    <row r="1264" spans="1:8" x14ac:dyDescent="0.2">
      <c r="A1264" s="188"/>
      <c r="B1264" s="188"/>
      <c r="C1264" s="188"/>
      <c r="D1264" s="188"/>
      <c r="E1264" s="188"/>
      <c r="F1264" s="188"/>
      <c r="G1264" s="188"/>
      <c r="H1264" s="188"/>
    </row>
    <row r="1265" spans="1:8" x14ac:dyDescent="0.2">
      <c r="A1265" s="188"/>
      <c r="B1265" s="188"/>
      <c r="C1265" s="188"/>
      <c r="D1265" s="188"/>
      <c r="E1265" s="188"/>
      <c r="F1265" s="188"/>
      <c r="G1265" s="188"/>
      <c r="H1265" s="188"/>
    </row>
    <row r="1266" spans="1:8" x14ac:dyDescent="0.2">
      <c r="A1266" s="188"/>
      <c r="B1266" s="188"/>
      <c r="C1266" s="188"/>
      <c r="D1266" s="188"/>
      <c r="E1266" s="188"/>
      <c r="F1266" s="188"/>
      <c r="G1266" s="188"/>
      <c r="H1266" s="188"/>
    </row>
    <row r="1267" spans="1:8" x14ac:dyDescent="0.2">
      <c r="A1267" s="188"/>
      <c r="B1267" s="188"/>
      <c r="C1267" s="188"/>
      <c r="D1267" s="188"/>
      <c r="E1267" s="188"/>
      <c r="F1267" s="188"/>
      <c r="G1267" s="188"/>
      <c r="H1267" s="188"/>
    </row>
    <row r="1268" spans="1:8" x14ac:dyDescent="0.2">
      <c r="A1268" s="188"/>
      <c r="B1268" s="188"/>
      <c r="C1268" s="188"/>
      <c r="D1268" s="188"/>
      <c r="E1268" s="188"/>
      <c r="F1268" s="188"/>
      <c r="G1268" s="188"/>
      <c r="H1268" s="188"/>
    </row>
    <row r="1269" spans="1:8" x14ac:dyDescent="0.2">
      <c r="A1269" s="188"/>
      <c r="B1269" s="188"/>
      <c r="C1269" s="188"/>
      <c r="D1269" s="188"/>
      <c r="E1269" s="188"/>
      <c r="F1269" s="188"/>
      <c r="G1269" s="188"/>
      <c r="H1269" s="188"/>
    </row>
    <row r="1270" spans="1:8" x14ac:dyDescent="0.2">
      <c r="A1270" s="188"/>
      <c r="B1270" s="188"/>
      <c r="C1270" s="188"/>
      <c r="D1270" s="188"/>
      <c r="E1270" s="188"/>
      <c r="F1270" s="188"/>
      <c r="G1270" s="188"/>
      <c r="H1270" s="188"/>
    </row>
    <row r="1271" spans="1:8" x14ac:dyDescent="0.2">
      <c r="A1271" s="188"/>
      <c r="B1271" s="188"/>
      <c r="C1271" s="188"/>
      <c r="D1271" s="188"/>
      <c r="E1271" s="188"/>
      <c r="F1271" s="188"/>
      <c r="G1271" s="188"/>
      <c r="H1271" s="188"/>
    </row>
    <row r="1272" spans="1:8" x14ac:dyDescent="0.2">
      <c r="A1272" s="188"/>
      <c r="B1272" s="188"/>
      <c r="C1272" s="188"/>
      <c r="D1272" s="188"/>
      <c r="E1272" s="188"/>
      <c r="F1272" s="188"/>
      <c r="G1272" s="188"/>
      <c r="H1272" s="188"/>
    </row>
    <row r="1273" spans="1:8" x14ac:dyDescent="0.2">
      <c r="A1273" s="188"/>
      <c r="B1273" s="188"/>
      <c r="C1273" s="188"/>
      <c r="D1273" s="188"/>
      <c r="E1273" s="188"/>
      <c r="F1273" s="188"/>
      <c r="G1273" s="188"/>
      <c r="H1273" s="188"/>
    </row>
    <row r="1274" spans="1:8" x14ac:dyDescent="0.2">
      <c r="A1274" s="188"/>
      <c r="B1274" s="188"/>
      <c r="C1274" s="188"/>
      <c r="D1274" s="188"/>
      <c r="E1274" s="188"/>
      <c r="F1274" s="188"/>
      <c r="G1274" s="188"/>
      <c r="H1274" s="188"/>
    </row>
    <row r="1275" spans="1:8" x14ac:dyDescent="0.2">
      <c r="A1275" s="188"/>
      <c r="B1275" s="188"/>
      <c r="C1275" s="188"/>
      <c r="D1275" s="188"/>
      <c r="E1275" s="188"/>
      <c r="F1275" s="188"/>
      <c r="G1275" s="188"/>
      <c r="H1275" s="188"/>
    </row>
    <row r="1276" spans="1:8" x14ac:dyDescent="0.2">
      <c r="A1276" s="188"/>
      <c r="B1276" s="188"/>
      <c r="C1276" s="188"/>
      <c r="D1276" s="188"/>
      <c r="E1276" s="188"/>
      <c r="F1276" s="188"/>
      <c r="G1276" s="188"/>
      <c r="H1276" s="188"/>
    </row>
    <row r="1277" spans="1:8" x14ac:dyDescent="0.2">
      <c r="A1277" s="188"/>
      <c r="B1277" s="188"/>
      <c r="C1277" s="188"/>
      <c r="D1277" s="188"/>
      <c r="E1277" s="188"/>
      <c r="F1277" s="188"/>
      <c r="G1277" s="188"/>
      <c r="H1277" s="188"/>
    </row>
    <row r="1278" spans="1:8" x14ac:dyDescent="0.2">
      <c r="A1278" s="188"/>
      <c r="B1278" s="188"/>
      <c r="C1278" s="188"/>
      <c r="D1278" s="188"/>
      <c r="E1278" s="188"/>
      <c r="F1278" s="188"/>
      <c r="G1278" s="188"/>
      <c r="H1278" s="188"/>
    </row>
    <row r="1279" spans="1:8" x14ac:dyDescent="0.2">
      <c r="A1279" s="188"/>
      <c r="B1279" s="188"/>
      <c r="C1279" s="188"/>
      <c r="D1279" s="188"/>
      <c r="E1279" s="188"/>
      <c r="F1279" s="188"/>
      <c r="G1279" s="188"/>
      <c r="H1279" s="188"/>
    </row>
    <row r="1280" spans="1:8" x14ac:dyDescent="0.2">
      <c r="A1280" s="188"/>
      <c r="B1280" s="188"/>
      <c r="C1280" s="188"/>
      <c r="D1280" s="188"/>
      <c r="E1280" s="188"/>
      <c r="F1280" s="188"/>
      <c r="G1280" s="188"/>
      <c r="H1280" s="188"/>
    </row>
    <row r="1281" spans="1:8" x14ac:dyDescent="0.2">
      <c r="A1281" s="188"/>
      <c r="B1281" s="188"/>
      <c r="C1281" s="188"/>
      <c r="D1281" s="188"/>
      <c r="E1281" s="188"/>
      <c r="F1281" s="188"/>
      <c r="G1281" s="188"/>
      <c r="H1281" s="188"/>
    </row>
    <row r="1282" spans="1:8" x14ac:dyDescent="0.2">
      <c r="A1282" s="188"/>
      <c r="B1282" s="188"/>
      <c r="C1282" s="188"/>
      <c r="D1282" s="188"/>
      <c r="E1282" s="188"/>
      <c r="F1282" s="188"/>
      <c r="G1282" s="188"/>
      <c r="H1282" s="188"/>
    </row>
    <row r="1283" spans="1:8" x14ac:dyDescent="0.2">
      <c r="A1283" s="188"/>
      <c r="B1283" s="188"/>
      <c r="C1283" s="188"/>
      <c r="D1283" s="188"/>
      <c r="E1283" s="188"/>
      <c r="F1283" s="188"/>
      <c r="G1283" s="188"/>
      <c r="H1283" s="188"/>
    </row>
    <row r="1284" spans="1:8" x14ac:dyDescent="0.2">
      <c r="A1284" s="188"/>
      <c r="B1284" s="188"/>
      <c r="C1284" s="188"/>
      <c r="D1284" s="188"/>
      <c r="E1284" s="188"/>
      <c r="F1284" s="188"/>
      <c r="G1284" s="188"/>
      <c r="H1284" s="188"/>
    </row>
    <row r="1285" spans="1:8" x14ac:dyDescent="0.2">
      <c r="A1285" s="188"/>
      <c r="B1285" s="188"/>
      <c r="C1285" s="188"/>
      <c r="D1285" s="188"/>
      <c r="E1285" s="188"/>
      <c r="F1285" s="188"/>
      <c r="G1285" s="188"/>
      <c r="H1285" s="188"/>
    </row>
    <row r="1286" spans="1:8" x14ac:dyDescent="0.2">
      <c r="A1286" s="188"/>
      <c r="B1286" s="188"/>
      <c r="C1286" s="188"/>
      <c r="D1286" s="188"/>
      <c r="E1286" s="188"/>
      <c r="F1286" s="188"/>
      <c r="G1286" s="188"/>
      <c r="H1286" s="188"/>
    </row>
    <row r="1287" spans="1:8" x14ac:dyDescent="0.2">
      <c r="A1287" s="188"/>
      <c r="B1287" s="188"/>
      <c r="C1287" s="188"/>
      <c r="D1287" s="188"/>
      <c r="E1287" s="188"/>
      <c r="F1287" s="188"/>
      <c r="G1287" s="188"/>
      <c r="H1287" s="188"/>
    </row>
    <row r="1288" spans="1:8" x14ac:dyDescent="0.2">
      <c r="A1288" s="188"/>
      <c r="B1288" s="188"/>
      <c r="C1288" s="188"/>
      <c r="D1288" s="188"/>
      <c r="E1288" s="188"/>
      <c r="F1288" s="188"/>
      <c r="G1288" s="188"/>
      <c r="H1288" s="188"/>
    </row>
    <row r="1289" spans="1:8" x14ac:dyDescent="0.2">
      <c r="A1289" s="188"/>
      <c r="B1289" s="188"/>
      <c r="C1289" s="188"/>
      <c r="D1289" s="188"/>
      <c r="E1289" s="188"/>
      <c r="F1289" s="188"/>
      <c r="G1289" s="188"/>
      <c r="H1289" s="188"/>
    </row>
    <row r="1290" spans="1:8" x14ac:dyDescent="0.2">
      <c r="A1290" s="188"/>
      <c r="B1290" s="188"/>
      <c r="C1290" s="188"/>
      <c r="D1290" s="188"/>
      <c r="E1290" s="188"/>
      <c r="F1290" s="188"/>
      <c r="G1290" s="188"/>
      <c r="H1290" s="188"/>
    </row>
    <row r="1291" spans="1:8" x14ac:dyDescent="0.2">
      <c r="A1291" s="188"/>
      <c r="B1291" s="188"/>
      <c r="C1291" s="188"/>
      <c r="D1291" s="188"/>
      <c r="E1291" s="188"/>
      <c r="F1291" s="188"/>
      <c r="G1291" s="188"/>
      <c r="H1291" s="188"/>
    </row>
    <row r="1292" spans="1:8" x14ac:dyDescent="0.2">
      <c r="A1292" s="188"/>
      <c r="B1292" s="188"/>
      <c r="C1292" s="188"/>
      <c r="D1292" s="188"/>
      <c r="E1292" s="188"/>
      <c r="F1292" s="188"/>
      <c r="G1292" s="188"/>
      <c r="H1292" s="188"/>
    </row>
    <row r="1293" spans="1:8" x14ac:dyDescent="0.2">
      <c r="A1293" s="188"/>
      <c r="B1293" s="188"/>
      <c r="C1293" s="188"/>
      <c r="D1293" s="188"/>
      <c r="E1293" s="188"/>
      <c r="F1293" s="188"/>
      <c r="G1293" s="188"/>
      <c r="H1293" s="188"/>
    </row>
    <row r="1294" spans="1:8" x14ac:dyDescent="0.2">
      <c r="A1294" s="188"/>
      <c r="B1294" s="188"/>
      <c r="C1294" s="188"/>
      <c r="D1294" s="188"/>
      <c r="E1294" s="188"/>
      <c r="F1294" s="188"/>
      <c r="G1294" s="188"/>
      <c r="H1294" s="188"/>
    </row>
    <row r="1295" spans="1:8" x14ac:dyDescent="0.2">
      <c r="A1295" s="188"/>
      <c r="B1295" s="188"/>
      <c r="C1295" s="188"/>
      <c r="D1295" s="188"/>
      <c r="E1295" s="188"/>
      <c r="F1295" s="188"/>
      <c r="G1295" s="188"/>
      <c r="H1295" s="188"/>
    </row>
    <row r="1296" spans="1:8" x14ac:dyDescent="0.2">
      <c r="A1296" s="188"/>
      <c r="B1296" s="188"/>
      <c r="C1296" s="188"/>
      <c r="D1296" s="188"/>
      <c r="E1296" s="188"/>
      <c r="F1296" s="188"/>
      <c r="G1296" s="188"/>
      <c r="H1296" s="188"/>
    </row>
    <row r="1297" spans="1:8" x14ac:dyDescent="0.2">
      <c r="A1297" s="188"/>
      <c r="B1297" s="188"/>
      <c r="C1297" s="188"/>
      <c r="D1297" s="188"/>
      <c r="E1297" s="188"/>
      <c r="F1297" s="188"/>
      <c r="G1297" s="188"/>
      <c r="H1297" s="188"/>
    </row>
    <row r="1298" spans="1:8" x14ac:dyDescent="0.2">
      <c r="A1298" s="188"/>
      <c r="B1298" s="188"/>
      <c r="C1298" s="188"/>
      <c r="D1298" s="188"/>
      <c r="E1298" s="188"/>
      <c r="F1298" s="188"/>
      <c r="G1298" s="188"/>
      <c r="H1298" s="188"/>
    </row>
    <row r="1299" spans="1:8" x14ac:dyDescent="0.2">
      <c r="A1299" s="188"/>
      <c r="B1299" s="188"/>
      <c r="C1299" s="188"/>
      <c r="D1299" s="188"/>
      <c r="E1299" s="188"/>
      <c r="F1299" s="188"/>
      <c r="G1299" s="188"/>
      <c r="H1299" s="188"/>
    </row>
    <row r="1300" spans="1:8" x14ac:dyDescent="0.2">
      <c r="A1300" s="188"/>
      <c r="B1300" s="188"/>
      <c r="C1300" s="188"/>
      <c r="D1300" s="188"/>
      <c r="E1300" s="188"/>
      <c r="F1300" s="188"/>
      <c r="G1300" s="188"/>
      <c r="H1300" s="188"/>
    </row>
    <row r="1301" spans="1:8" x14ac:dyDescent="0.2">
      <c r="A1301" s="188"/>
      <c r="B1301" s="188"/>
      <c r="C1301" s="188"/>
      <c r="D1301" s="188"/>
      <c r="E1301" s="188"/>
      <c r="F1301" s="188"/>
      <c r="G1301" s="188"/>
      <c r="H1301" s="188"/>
    </row>
    <row r="1302" spans="1:8" x14ac:dyDescent="0.2">
      <c r="A1302" s="188"/>
      <c r="B1302" s="188"/>
      <c r="C1302" s="188"/>
      <c r="D1302" s="188"/>
      <c r="E1302" s="188"/>
      <c r="F1302" s="188"/>
      <c r="G1302" s="188"/>
      <c r="H1302" s="188"/>
    </row>
    <row r="1303" spans="1:8" x14ac:dyDescent="0.2">
      <c r="A1303" s="188"/>
      <c r="B1303" s="188"/>
      <c r="C1303" s="188"/>
      <c r="D1303" s="188"/>
      <c r="E1303" s="188"/>
      <c r="F1303" s="188"/>
      <c r="G1303" s="188"/>
      <c r="H1303" s="188"/>
    </row>
    <row r="1304" spans="1:8" x14ac:dyDescent="0.2">
      <c r="A1304" s="188"/>
      <c r="B1304" s="188"/>
      <c r="C1304" s="188"/>
      <c r="D1304" s="188"/>
      <c r="E1304" s="188"/>
      <c r="F1304" s="188"/>
      <c r="G1304" s="188"/>
      <c r="H1304" s="188"/>
    </row>
    <row r="1305" spans="1:8" x14ac:dyDescent="0.2">
      <c r="A1305" s="188"/>
      <c r="B1305" s="188"/>
      <c r="C1305" s="188"/>
      <c r="D1305" s="188"/>
      <c r="E1305" s="188"/>
      <c r="F1305" s="188"/>
      <c r="G1305" s="188"/>
      <c r="H1305" s="188"/>
    </row>
    <row r="1306" spans="1:8" x14ac:dyDescent="0.2">
      <c r="A1306" s="188"/>
      <c r="B1306" s="188"/>
      <c r="C1306" s="188"/>
      <c r="D1306" s="188"/>
      <c r="E1306" s="188"/>
      <c r="F1306" s="188"/>
      <c r="G1306" s="188"/>
      <c r="H1306" s="188"/>
    </row>
    <row r="1307" spans="1:8" x14ac:dyDescent="0.2">
      <c r="A1307" s="188"/>
      <c r="B1307" s="188"/>
      <c r="C1307" s="188"/>
      <c r="D1307" s="188"/>
      <c r="E1307" s="188"/>
      <c r="F1307" s="188"/>
      <c r="G1307" s="188"/>
      <c r="H1307" s="188"/>
    </row>
    <row r="1308" spans="1:8" x14ac:dyDescent="0.2">
      <c r="A1308" s="188"/>
      <c r="B1308" s="188"/>
      <c r="C1308" s="188"/>
      <c r="D1308" s="188"/>
      <c r="E1308" s="188"/>
      <c r="F1308" s="188"/>
      <c r="G1308" s="188"/>
      <c r="H1308" s="188"/>
    </row>
    <row r="1309" spans="1:8" x14ac:dyDescent="0.2">
      <c r="A1309" s="188"/>
      <c r="B1309" s="188"/>
      <c r="C1309" s="188"/>
      <c r="D1309" s="188"/>
      <c r="E1309" s="188"/>
      <c r="F1309" s="188"/>
      <c r="G1309" s="188"/>
      <c r="H1309" s="188"/>
    </row>
    <row r="1310" spans="1:8" x14ac:dyDescent="0.2">
      <c r="A1310" s="188"/>
      <c r="B1310" s="188"/>
      <c r="C1310" s="188"/>
      <c r="D1310" s="188"/>
      <c r="E1310" s="188"/>
      <c r="F1310" s="188"/>
      <c r="G1310" s="188"/>
      <c r="H1310" s="188"/>
    </row>
    <row r="1311" spans="1:8" x14ac:dyDescent="0.2">
      <c r="A1311" s="188"/>
      <c r="B1311" s="188"/>
      <c r="C1311" s="188"/>
      <c r="D1311" s="188"/>
      <c r="E1311" s="188"/>
      <c r="F1311" s="188"/>
      <c r="G1311" s="188"/>
      <c r="H1311" s="188"/>
    </row>
    <row r="1312" spans="1:8" x14ac:dyDescent="0.2">
      <c r="A1312" s="188"/>
      <c r="B1312" s="188"/>
      <c r="C1312" s="188"/>
      <c r="D1312" s="188"/>
      <c r="E1312" s="188"/>
      <c r="F1312" s="188"/>
      <c r="G1312" s="188"/>
      <c r="H1312" s="188"/>
    </row>
    <row r="1313" spans="1:8" x14ac:dyDescent="0.2">
      <c r="A1313" s="188"/>
      <c r="B1313" s="188"/>
      <c r="C1313" s="188"/>
      <c r="D1313" s="188"/>
      <c r="E1313" s="188"/>
      <c r="F1313" s="188"/>
      <c r="G1313" s="188"/>
      <c r="H1313" s="188"/>
    </row>
    <row r="1314" spans="1:8" x14ac:dyDescent="0.2">
      <c r="A1314" s="188"/>
      <c r="B1314" s="188"/>
      <c r="C1314" s="188"/>
      <c r="D1314" s="188"/>
      <c r="E1314" s="188"/>
      <c r="F1314" s="188"/>
      <c r="G1314" s="188"/>
      <c r="H1314" s="188"/>
    </row>
    <row r="1315" spans="1:8" x14ac:dyDescent="0.2">
      <c r="A1315" s="188"/>
      <c r="B1315" s="188"/>
      <c r="C1315" s="188"/>
      <c r="D1315" s="188"/>
      <c r="E1315" s="188"/>
      <c r="F1315" s="188"/>
      <c r="G1315" s="188"/>
      <c r="H1315" s="188"/>
    </row>
    <row r="1316" spans="1:8" x14ac:dyDescent="0.2">
      <c r="A1316" s="188"/>
      <c r="B1316" s="188"/>
      <c r="C1316" s="188"/>
      <c r="D1316" s="188"/>
      <c r="E1316" s="188"/>
      <c r="F1316" s="188"/>
      <c r="G1316" s="188"/>
      <c r="H1316" s="188"/>
    </row>
    <row r="1317" spans="1:8" x14ac:dyDescent="0.2">
      <c r="A1317" s="188"/>
      <c r="B1317" s="188"/>
      <c r="C1317" s="188"/>
      <c r="D1317" s="188"/>
      <c r="E1317" s="188"/>
      <c r="F1317" s="188"/>
      <c r="G1317" s="188"/>
      <c r="H1317" s="188"/>
    </row>
    <row r="1318" spans="1:8" x14ac:dyDescent="0.2">
      <c r="A1318" s="188"/>
      <c r="B1318" s="188"/>
      <c r="C1318" s="188"/>
      <c r="D1318" s="188"/>
      <c r="E1318" s="188"/>
      <c r="F1318" s="188"/>
      <c r="G1318" s="188"/>
      <c r="H1318" s="188"/>
    </row>
    <row r="1319" spans="1:8" x14ac:dyDescent="0.2">
      <c r="A1319" s="188"/>
      <c r="B1319" s="188"/>
      <c r="C1319" s="188"/>
      <c r="D1319" s="188"/>
      <c r="E1319" s="188"/>
      <c r="F1319" s="188"/>
      <c r="G1319" s="188"/>
      <c r="H1319" s="188"/>
    </row>
    <row r="1320" spans="1:8" x14ac:dyDescent="0.2">
      <c r="A1320" s="188"/>
      <c r="B1320" s="188"/>
      <c r="C1320" s="188"/>
      <c r="D1320" s="188"/>
      <c r="E1320" s="188"/>
      <c r="F1320" s="188"/>
      <c r="G1320" s="188"/>
      <c r="H1320" s="188"/>
    </row>
    <row r="1321" spans="1:8" x14ac:dyDescent="0.2">
      <c r="A1321" s="188"/>
      <c r="B1321" s="188"/>
      <c r="C1321" s="188"/>
      <c r="D1321" s="188"/>
      <c r="E1321" s="188"/>
      <c r="F1321" s="188"/>
      <c r="G1321" s="188"/>
      <c r="H1321" s="188"/>
    </row>
    <row r="1322" spans="1:8" x14ac:dyDescent="0.2">
      <c r="A1322" s="188"/>
      <c r="B1322" s="188"/>
      <c r="C1322" s="188"/>
      <c r="D1322" s="188"/>
      <c r="E1322" s="188"/>
      <c r="F1322" s="188"/>
      <c r="G1322" s="188"/>
      <c r="H1322" s="188"/>
    </row>
    <row r="1323" spans="1:8" x14ac:dyDescent="0.2">
      <c r="A1323" s="188"/>
      <c r="B1323" s="188"/>
      <c r="C1323" s="188"/>
      <c r="D1323" s="188"/>
      <c r="E1323" s="188"/>
      <c r="F1323" s="188"/>
      <c r="G1323" s="188"/>
      <c r="H1323" s="188"/>
    </row>
    <row r="1324" spans="1:8" x14ac:dyDescent="0.2">
      <c r="A1324" s="188"/>
      <c r="B1324" s="188"/>
      <c r="C1324" s="188"/>
      <c r="D1324" s="188"/>
      <c r="E1324" s="188"/>
      <c r="F1324" s="188"/>
      <c r="G1324" s="188"/>
      <c r="H1324" s="188"/>
    </row>
    <row r="1325" spans="1:8" x14ac:dyDescent="0.2">
      <c r="A1325" s="188"/>
      <c r="B1325" s="188"/>
      <c r="C1325" s="188"/>
      <c r="D1325" s="188"/>
      <c r="E1325" s="188"/>
      <c r="F1325" s="188"/>
      <c r="G1325" s="188"/>
      <c r="H1325" s="188"/>
    </row>
    <row r="1326" spans="1:8" x14ac:dyDescent="0.2">
      <c r="A1326" s="188"/>
      <c r="B1326" s="188"/>
      <c r="C1326" s="188"/>
      <c r="D1326" s="188"/>
      <c r="E1326" s="188"/>
      <c r="F1326" s="188"/>
      <c r="G1326" s="188"/>
      <c r="H1326" s="188"/>
    </row>
    <row r="1327" spans="1:8" x14ac:dyDescent="0.2">
      <c r="A1327" s="188"/>
      <c r="B1327" s="188"/>
      <c r="C1327" s="188"/>
      <c r="D1327" s="188"/>
      <c r="E1327" s="188"/>
      <c r="F1327" s="188"/>
      <c r="G1327" s="188"/>
      <c r="H1327" s="188"/>
    </row>
    <row r="1328" spans="1:8" x14ac:dyDescent="0.2">
      <c r="A1328" s="188"/>
      <c r="B1328" s="188"/>
      <c r="C1328" s="188"/>
      <c r="D1328" s="188"/>
      <c r="E1328" s="188"/>
      <c r="F1328" s="188"/>
      <c r="G1328" s="188"/>
      <c r="H1328" s="188"/>
    </row>
    <row r="1329" spans="1:8" x14ac:dyDescent="0.2">
      <c r="A1329" s="188"/>
      <c r="B1329" s="188"/>
      <c r="C1329" s="188"/>
      <c r="D1329" s="188"/>
      <c r="E1329" s="188"/>
      <c r="F1329" s="188"/>
      <c r="G1329" s="188"/>
      <c r="H1329" s="188"/>
    </row>
    <row r="1330" spans="1:8" x14ac:dyDescent="0.2">
      <c r="A1330" s="188"/>
      <c r="B1330" s="188"/>
      <c r="C1330" s="188"/>
      <c r="D1330" s="188"/>
      <c r="E1330" s="188"/>
      <c r="F1330" s="188"/>
      <c r="G1330" s="188"/>
      <c r="H1330" s="188"/>
    </row>
    <row r="1331" spans="1:8" x14ac:dyDescent="0.2">
      <c r="A1331" s="188"/>
      <c r="B1331" s="188"/>
      <c r="C1331" s="188"/>
      <c r="D1331" s="188"/>
      <c r="E1331" s="188"/>
      <c r="F1331" s="188"/>
      <c r="G1331" s="188"/>
      <c r="H1331" s="188"/>
    </row>
    <row r="1332" spans="1:8" x14ac:dyDescent="0.2">
      <c r="A1332" s="188"/>
      <c r="B1332" s="188"/>
      <c r="C1332" s="188"/>
      <c r="D1332" s="188"/>
      <c r="E1332" s="188"/>
      <c r="F1332" s="188"/>
      <c r="G1332" s="188"/>
      <c r="H1332" s="188"/>
    </row>
    <row r="1333" spans="1:8" x14ac:dyDescent="0.2">
      <c r="A1333" s="188"/>
      <c r="B1333" s="188"/>
      <c r="C1333" s="188"/>
      <c r="D1333" s="188"/>
      <c r="E1333" s="188"/>
      <c r="F1333" s="188"/>
      <c r="G1333" s="188"/>
      <c r="H1333" s="188"/>
    </row>
    <row r="1334" spans="1:8" x14ac:dyDescent="0.2">
      <c r="A1334" s="188"/>
      <c r="B1334" s="188"/>
      <c r="C1334" s="188"/>
      <c r="D1334" s="188"/>
      <c r="E1334" s="188"/>
      <c r="F1334" s="188"/>
      <c r="G1334" s="188"/>
      <c r="H1334" s="188"/>
    </row>
    <row r="1335" spans="1:8" x14ac:dyDescent="0.2">
      <c r="A1335" s="188"/>
      <c r="B1335" s="188"/>
      <c r="C1335" s="188"/>
      <c r="D1335" s="188"/>
      <c r="E1335" s="188"/>
      <c r="F1335" s="188"/>
      <c r="G1335" s="188"/>
      <c r="H1335" s="188"/>
    </row>
    <row r="1336" spans="1:8" x14ac:dyDescent="0.2">
      <c r="A1336" s="188"/>
      <c r="B1336" s="188"/>
      <c r="C1336" s="188"/>
      <c r="D1336" s="188"/>
      <c r="E1336" s="188"/>
      <c r="F1336" s="188"/>
      <c r="G1336" s="188"/>
      <c r="H1336" s="188"/>
    </row>
    <row r="1337" spans="1:8" x14ac:dyDescent="0.2">
      <c r="A1337" s="188"/>
      <c r="B1337" s="188"/>
      <c r="C1337" s="188"/>
      <c r="D1337" s="188"/>
      <c r="E1337" s="188"/>
      <c r="F1337" s="188"/>
      <c r="G1337" s="188"/>
      <c r="H1337" s="188"/>
    </row>
    <row r="1338" spans="1:8" x14ac:dyDescent="0.2">
      <c r="A1338" s="188"/>
      <c r="B1338" s="188"/>
      <c r="C1338" s="188"/>
      <c r="D1338" s="188"/>
      <c r="E1338" s="188"/>
      <c r="F1338" s="188"/>
      <c r="G1338" s="188"/>
      <c r="H1338" s="188"/>
    </row>
    <row r="1339" spans="1:8" x14ac:dyDescent="0.2">
      <c r="A1339" s="188"/>
      <c r="B1339" s="188"/>
      <c r="C1339" s="188"/>
      <c r="D1339" s="188"/>
      <c r="E1339" s="188"/>
      <c r="F1339" s="188"/>
      <c r="G1339" s="188"/>
      <c r="H1339" s="188"/>
    </row>
    <row r="1340" spans="1:8" x14ac:dyDescent="0.2">
      <c r="A1340" s="188"/>
      <c r="B1340" s="188"/>
      <c r="C1340" s="188"/>
      <c r="D1340" s="188"/>
      <c r="E1340" s="188"/>
      <c r="F1340" s="188"/>
      <c r="G1340" s="188"/>
      <c r="H1340" s="188"/>
    </row>
    <row r="1341" spans="1:8" x14ac:dyDescent="0.2">
      <c r="A1341" s="188"/>
      <c r="B1341" s="188"/>
      <c r="C1341" s="188"/>
      <c r="D1341" s="188"/>
      <c r="E1341" s="188"/>
      <c r="F1341" s="188"/>
      <c r="G1341" s="188"/>
      <c r="H1341" s="188"/>
    </row>
    <row r="1342" spans="1:8" x14ac:dyDescent="0.2">
      <c r="A1342" s="188"/>
      <c r="B1342" s="188"/>
      <c r="C1342" s="188"/>
      <c r="D1342" s="188"/>
      <c r="E1342" s="188"/>
      <c r="F1342" s="188"/>
      <c r="G1342" s="188"/>
      <c r="H1342" s="188"/>
    </row>
    <row r="1343" spans="1:8" x14ac:dyDescent="0.2">
      <c r="A1343" s="188"/>
      <c r="B1343" s="188"/>
      <c r="C1343" s="188"/>
      <c r="D1343" s="188"/>
      <c r="E1343" s="188"/>
      <c r="F1343" s="188"/>
      <c r="G1343" s="188"/>
      <c r="H1343" s="188"/>
    </row>
    <row r="1344" spans="1:8" x14ac:dyDescent="0.2">
      <c r="A1344" s="188"/>
      <c r="B1344" s="188"/>
      <c r="C1344" s="188"/>
      <c r="D1344" s="188"/>
      <c r="E1344" s="188"/>
      <c r="F1344" s="188"/>
      <c r="G1344" s="188"/>
      <c r="H1344" s="188"/>
    </row>
    <row r="1345" spans="1:8" x14ac:dyDescent="0.2">
      <c r="A1345" s="188"/>
      <c r="B1345" s="188"/>
      <c r="C1345" s="188"/>
      <c r="D1345" s="188"/>
      <c r="E1345" s="188"/>
      <c r="F1345" s="188"/>
      <c r="G1345" s="188"/>
      <c r="H1345" s="188"/>
    </row>
    <row r="1346" spans="1:8" x14ac:dyDescent="0.2">
      <c r="A1346" s="188"/>
      <c r="B1346" s="188"/>
      <c r="C1346" s="188"/>
      <c r="D1346" s="188"/>
      <c r="E1346" s="188"/>
      <c r="F1346" s="188"/>
      <c r="G1346" s="188"/>
      <c r="H1346" s="188"/>
    </row>
    <row r="1347" spans="1:8" x14ac:dyDescent="0.2">
      <c r="A1347" s="188"/>
      <c r="B1347" s="188"/>
      <c r="C1347" s="188"/>
      <c r="D1347" s="188"/>
      <c r="E1347" s="188"/>
      <c r="F1347" s="188"/>
      <c r="G1347" s="188"/>
      <c r="H1347" s="188"/>
    </row>
    <row r="1348" spans="1:8" x14ac:dyDescent="0.2">
      <c r="A1348" s="188"/>
      <c r="B1348" s="188"/>
      <c r="C1348" s="188"/>
      <c r="D1348" s="188"/>
      <c r="E1348" s="188"/>
      <c r="F1348" s="188"/>
      <c r="G1348" s="188"/>
      <c r="H1348" s="188"/>
    </row>
    <row r="1349" spans="1:8" x14ac:dyDescent="0.2">
      <c r="A1349" s="188"/>
      <c r="B1349" s="188"/>
      <c r="C1349" s="188"/>
      <c r="D1349" s="188"/>
      <c r="E1349" s="188"/>
      <c r="F1349" s="188"/>
      <c r="G1349" s="188"/>
      <c r="H1349" s="188"/>
    </row>
    <row r="1350" spans="1:8" x14ac:dyDescent="0.2">
      <c r="A1350" s="188"/>
      <c r="B1350" s="188"/>
      <c r="C1350" s="188"/>
      <c r="D1350" s="188"/>
      <c r="E1350" s="188"/>
      <c r="F1350" s="188"/>
      <c r="G1350" s="188"/>
      <c r="H1350" s="188"/>
    </row>
    <row r="1351" spans="1:8" x14ac:dyDescent="0.2">
      <c r="A1351" s="188"/>
      <c r="B1351" s="188"/>
      <c r="C1351" s="188"/>
      <c r="D1351" s="188"/>
      <c r="E1351" s="188"/>
      <c r="F1351" s="188"/>
      <c r="G1351" s="188"/>
      <c r="H1351" s="188"/>
    </row>
    <row r="1352" spans="1:8" x14ac:dyDescent="0.2">
      <c r="A1352" s="188"/>
      <c r="B1352" s="188"/>
      <c r="C1352" s="188"/>
      <c r="D1352" s="188"/>
      <c r="E1352" s="188"/>
      <c r="F1352" s="188"/>
      <c r="G1352" s="188"/>
      <c r="H1352" s="188"/>
    </row>
    <row r="1353" spans="1:8" x14ac:dyDescent="0.2">
      <c r="A1353" s="188"/>
      <c r="B1353" s="188"/>
      <c r="C1353" s="188"/>
      <c r="D1353" s="188"/>
      <c r="E1353" s="188"/>
      <c r="F1353" s="188"/>
      <c r="G1353" s="188"/>
      <c r="H1353" s="188"/>
    </row>
    <row r="1354" spans="1:8" x14ac:dyDescent="0.2">
      <c r="A1354" s="188"/>
      <c r="B1354" s="188"/>
      <c r="C1354" s="188"/>
      <c r="D1354" s="188"/>
      <c r="E1354" s="188"/>
      <c r="F1354" s="188"/>
      <c r="G1354" s="188"/>
      <c r="H1354" s="188"/>
    </row>
    <row r="1355" spans="1:8" x14ac:dyDescent="0.2">
      <c r="A1355" s="188"/>
      <c r="B1355" s="188"/>
      <c r="C1355" s="188"/>
      <c r="D1355" s="188"/>
      <c r="E1355" s="188"/>
      <c r="F1355" s="188"/>
      <c r="G1355" s="188"/>
      <c r="H1355" s="188"/>
    </row>
    <row r="1356" spans="1:8" x14ac:dyDescent="0.2">
      <c r="A1356" s="188"/>
      <c r="B1356" s="188"/>
      <c r="C1356" s="188"/>
      <c r="D1356" s="188"/>
      <c r="E1356" s="188"/>
      <c r="F1356" s="188"/>
      <c r="G1356" s="188"/>
      <c r="H1356" s="188"/>
    </row>
    <row r="1357" spans="1:8" x14ac:dyDescent="0.2">
      <c r="A1357" s="188"/>
      <c r="B1357" s="188"/>
      <c r="C1357" s="188"/>
      <c r="D1357" s="188"/>
      <c r="E1357" s="188"/>
      <c r="F1357" s="188"/>
      <c r="G1357" s="188"/>
      <c r="H1357" s="188"/>
    </row>
    <row r="1358" spans="1:8" x14ac:dyDescent="0.2">
      <c r="A1358" s="188"/>
      <c r="B1358" s="188"/>
      <c r="C1358" s="188"/>
      <c r="D1358" s="188"/>
      <c r="E1358" s="188"/>
      <c r="F1358" s="188"/>
      <c r="G1358" s="188"/>
      <c r="H1358" s="188"/>
    </row>
    <row r="1359" spans="1:8" x14ac:dyDescent="0.2">
      <c r="A1359" s="188"/>
      <c r="B1359" s="188"/>
      <c r="C1359" s="188"/>
      <c r="D1359" s="188"/>
      <c r="E1359" s="188"/>
      <c r="F1359" s="188"/>
      <c r="G1359" s="188"/>
      <c r="H1359" s="188"/>
    </row>
    <row r="1360" spans="1:8" x14ac:dyDescent="0.2">
      <c r="A1360" s="188"/>
      <c r="B1360" s="188"/>
      <c r="C1360" s="188"/>
      <c r="D1360" s="188"/>
      <c r="E1360" s="188"/>
      <c r="F1360" s="188"/>
      <c r="G1360" s="188"/>
      <c r="H1360" s="188"/>
    </row>
    <row r="1361" spans="1:8" x14ac:dyDescent="0.2">
      <c r="A1361" s="188"/>
      <c r="B1361" s="188"/>
      <c r="C1361" s="188"/>
      <c r="D1361" s="188"/>
      <c r="E1361" s="188"/>
      <c r="F1361" s="188"/>
      <c r="G1361" s="188"/>
      <c r="H1361" s="188"/>
    </row>
    <row r="1362" spans="1:8" x14ac:dyDescent="0.2">
      <c r="A1362" s="188"/>
      <c r="B1362" s="188"/>
      <c r="C1362" s="188"/>
      <c r="D1362" s="188"/>
      <c r="E1362" s="188"/>
      <c r="F1362" s="188"/>
      <c r="G1362" s="188"/>
      <c r="H1362" s="188"/>
    </row>
    <row r="1363" spans="1:8" x14ac:dyDescent="0.2">
      <c r="A1363" s="188"/>
      <c r="B1363" s="188"/>
      <c r="C1363" s="188"/>
      <c r="D1363" s="188"/>
      <c r="E1363" s="188"/>
      <c r="F1363" s="188"/>
      <c r="G1363" s="188"/>
      <c r="H1363" s="188"/>
    </row>
    <row r="1364" spans="1:8" x14ac:dyDescent="0.2">
      <c r="A1364" s="188"/>
      <c r="B1364" s="188"/>
      <c r="C1364" s="188"/>
      <c r="D1364" s="188"/>
      <c r="E1364" s="188"/>
      <c r="F1364" s="188"/>
      <c r="G1364" s="188"/>
      <c r="H1364" s="188"/>
    </row>
    <row r="1365" spans="1:8" x14ac:dyDescent="0.2">
      <c r="A1365" s="188"/>
      <c r="B1365" s="188"/>
      <c r="C1365" s="188"/>
      <c r="D1365" s="188"/>
      <c r="E1365" s="188"/>
      <c r="F1365" s="188"/>
      <c r="G1365" s="188"/>
      <c r="H1365" s="188"/>
    </row>
    <row r="1366" spans="1:8" x14ac:dyDescent="0.2">
      <c r="A1366" s="188"/>
      <c r="B1366" s="188"/>
      <c r="C1366" s="188"/>
      <c r="D1366" s="188"/>
      <c r="E1366" s="188"/>
      <c r="F1366" s="188"/>
      <c r="G1366" s="188"/>
      <c r="H1366" s="188"/>
    </row>
    <row r="1367" spans="1:8" x14ac:dyDescent="0.2">
      <c r="A1367" s="188"/>
      <c r="B1367" s="188"/>
      <c r="C1367" s="188"/>
      <c r="D1367" s="188"/>
      <c r="E1367" s="188"/>
      <c r="F1367" s="188"/>
      <c r="G1367" s="188"/>
      <c r="H1367" s="188"/>
    </row>
    <row r="1368" spans="1:8" x14ac:dyDescent="0.2">
      <c r="A1368" s="188"/>
      <c r="B1368" s="188"/>
      <c r="C1368" s="188"/>
      <c r="D1368" s="188"/>
      <c r="E1368" s="188"/>
      <c r="F1368" s="188"/>
      <c r="G1368" s="188"/>
      <c r="H1368" s="188"/>
    </row>
    <row r="1369" spans="1:8" x14ac:dyDescent="0.2">
      <c r="A1369" s="188"/>
      <c r="B1369" s="188"/>
      <c r="C1369" s="188"/>
      <c r="D1369" s="188"/>
      <c r="E1369" s="188"/>
      <c r="F1369" s="188"/>
      <c r="G1369" s="188"/>
      <c r="H1369" s="188"/>
    </row>
    <row r="1370" spans="1:8" x14ac:dyDescent="0.2">
      <c r="A1370" s="188"/>
      <c r="B1370" s="188"/>
      <c r="C1370" s="188"/>
      <c r="D1370" s="188"/>
      <c r="E1370" s="188"/>
      <c r="F1370" s="188"/>
      <c r="G1370" s="188"/>
      <c r="H1370" s="188"/>
    </row>
    <row r="1371" spans="1:8" x14ac:dyDescent="0.2">
      <c r="A1371" s="188"/>
      <c r="B1371" s="188"/>
      <c r="C1371" s="188"/>
      <c r="D1371" s="188"/>
      <c r="E1371" s="188"/>
      <c r="F1371" s="188"/>
      <c r="G1371" s="188"/>
      <c r="H1371" s="188"/>
    </row>
    <row r="1372" spans="1:8" x14ac:dyDescent="0.2">
      <c r="A1372" s="188"/>
      <c r="B1372" s="188"/>
      <c r="C1372" s="188"/>
      <c r="D1372" s="188"/>
      <c r="E1372" s="188"/>
      <c r="F1372" s="188"/>
      <c r="G1372" s="188"/>
      <c r="H1372" s="188"/>
    </row>
    <row r="1373" spans="1:8" x14ac:dyDescent="0.2">
      <c r="A1373" s="188"/>
      <c r="B1373" s="188"/>
      <c r="C1373" s="188"/>
      <c r="D1373" s="188"/>
      <c r="E1373" s="188"/>
      <c r="F1373" s="188"/>
      <c r="G1373" s="188"/>
      <c r="H1373" s="188"/>
    </row>
    <row r="1374" spans="1:8" x14ac:dyDescent="0.2">
      <c r="A1374" s="188"/>
      <c r="B1374" s="188"/>
      <c r="C1374" s="188"/>
      <c r="D1374" s="188"/>
      <c r="E1374" s="188"/>
      <c r="F1374" s="188"/>
      <c r="G1374" s="188"/>
      <c r="H1374" s="188"/>
    </row>
    <row r="1375" spans="1:8" x14ac:dyDescent="0.2">
      <c r="A1375" s="188"/>
      <c r="B1375" s="188"/>
      <c r="C1375" s="188"/>
      <c r="D1375" s="188"/>
      <c r="E1375" s="188"/>
      <c r="F1375" s="188"/>
      <c r="G1375" s="188"/>
      <c r="H1375" s="188"/>
    </row>
    <row r="1376" spans="1:8" x14ac:dyDescent="0.2">
      <c r="A1376" s="188"/>
      <c r="B1376" s="188"/>
      <c r="C1376" s="188"/>
      <c r="D1376" s="188"/>
      <c r="E1376" s="188"/>
      <c r="F1376" s="188"/>
      <c r="G1376" s="188"/>
      <c r="H1376" s="188"/>
    </row>
    <row r="1377" spans="1:8" x14ac:dyDescent="0.2">
      <c r="A1377" s="188"/>
      <c r="B1377" s="188"/>
      <c r="C1377" s="188"/>
      <c r="D1377" s="188"/>
      <c r="E1377" s="188"/>
      <c r="F1377" s="188"/>
      <c r="G1377" s="188"/>
      <c r="H1377" s="188"/>
    </row>
    <row r="1378" spans="1:8" x14ac:dyDescent="0.2">
      <c r="A1378" s="188"/>
      <c r="B1378" s="188"/>
      <c r="C1378" s="188"/>
      <c r="D1378" s="188"/>
      <c r="E1378" s="188"/>
      <c r="F1378" s="188"/>
      <c r="G1378" s="188"/>
      <c r="H1378" s="188"/>
    </row>
    <row r="1379" spans="1:8" x14ac:dyDescent="0.2">
      <c r="A1379" s="188"/>
      <c r="B1379" s="188"/>
      <c r="C1379" s="188"/>
      <c r="D1379" s="188"/>
      <c r="E1379" s="188"/>
      <c r="F1379" s="188"/>
      <c r="G1379" s="188"/>
      <c r="H1379" s="188"/>
    </row>
    <row r="1380" spans="1:8" x14ac:dyDescent="0.2">
      <c r="A1380" s="188"/>
      <c r="B1380" s="188"/>
      <c r="C1380" s="188"/>
      <c r="D1380" s="188"/>
      <c r="E1380" s="188"/>
      <c r="F1380" s="188"/>
      <c r="G1380" s="188"/>
      <c r="H1380" s="188"/>
    </row>
    <row r="1381" spans="1:8" x14ac:dyDescent="0.2">
      <c r="A1381" s="188"/>
      <c r="B1381" s="188"/>
      <c r="C1381" s="188"/>
      <c r="D1381" s="188"/>
      <c r="E1381" s="188"/>
      <c r="F1381" s="188"/>
      <c r="G1381" s="188"/>
      <c r="H1381" s="188"/>
    </row>
    <row r="1382" spans="1:8" x14ac:dyDescent="0.2">
      <c r="A1382" s="188"/>
      <c r="B1382" s="188"/>
      <c r="C1382" s="188"/>
      <c r="D1382" s="188"/>
      <c r="E1382" s="188"/>
      <c r="F1382" s="188"/>
      <c r="G1382" s="188"/>
      <c r="H1382" s="188"/>
    </row>
    <row r="1383" spans="1:8" x14ac:dyDescent="0.2">
      <c r="A1383" s="188"/>
      <c r="B1383" s="188"/>
      <c r="C1383" s="188"/>
      <c r="D1383" s="188"/>
      <c r="E1383" s="188"/>
      <c r="F1383" s="188"/>
      <c r="G1383" s="188"/>
      <c r="H1383" s="188"/>
    </row>
    <row r="1384" spans="1:8" x14ac:dyDescent="0.2">
      <c r="A1384" s="188"/>
      <c r="B1384" s="188"/>
      <c r="C1384" s="188"/>
      <c r="D1384" s="188"/>
      <c r="E1384" s="188"/>
      <c r="F1384" s="188"/>
      <c r="G1384" s="188"/>
      <c r="H1384" s="188"/>
    </row>
    <row r="1385" spans="1:8" x14ac:dyDescent="0.2">
      <c r="A1385" s="188"/>
      <c r="B1385" s="188"/>
      <c r="C1385" s="188"/>
      <c r="D1385" s="188"/>
      <c r="E1385" s="188"/>
      <c r="F1385" s="188"/>
      <c r="G1385" s="188"/>
      <c r="H1385" s="188"/>
    </row>
    <row r="1386" spans="1:8" x14ac:dyDescent="0.2">
      <c r="A1386" s="188"/>
      <c r="B1386" s="188"/>
      <c r="C1386" s="188"/>
      <c r="D1386" s="188"/>
      <c r="E1386" s="188"/>
      <c r="F1386" s="188"/>
      <c r="G1386" s="188"/>
      <c r="H1386" s="188"/>
    </row>
    <row r="1387" spans="1:8" x14ac:dyDescent="0.2">
      <c r="A1387" s="188"/>
      <c r="B1387" s="188"/>
      <c r="C1387" s="188"/>
      <c r="D1387" s="188"/>
      <c r="E1387" s="188"/>
      <c r="F1387" s="188"/>
      <c r="G1387" s="188"/>
      <c r="H1387" s="188"/>
    </row>
    <row r="1388" spans="1:8" x14ac:dyDescent="0.2">
      <c r="A1388" s="188"/>
      <c r="B1388" s="188"/>
      <c r="C1388" s="188"/>
      <c r="D1388" s="188"/>
      <c r="E1388" s="188"/>
      <c r="F1388" s="188"/>
      <c r="G1388" s="188"/>
      <c r="H1388" s="188"/>
    </row>
    <row r="1389" spans="1:8" x14ac:dyDescent="0.2">
      <c r="A1389" s="188"/>
      <c r="B1389" s="188"/>
      <c r="C1389" s="188"/>
      <c r="D1389" s="188"/>
      <c r="E1389" s="188"/>
      <c r="F1389" s="188"/>
      <c r="G1389" s="188"/>
      <c r="H1389" s="188"/>
    </row>
    <row r="1390" spans="1:8" x14ac:dyDescent="0.2">
      <c r="A1390" s="188"/>
      <c r="B1390" s="188"/>
      <c r="C1390" s="188"/>
      <c r="D1390" s="188"/>
      <c r="E1390" s="188"/>
      <c r="F1390" s="188"/>
      <c r="G1390" s="188"/>
      <c r="H1390" s="188"/>
    </row>
  </sheetData>
  <conditionalFormatting sqref="E3">
    <cfRule type="cellIs" dxfId="25" priority="4" operator="equal">
      <formula>"vyberte rok"</formula>
    </cfRule>
  </conditionalFormatting>
  <conditionalFormatting sqref="D4">
    <cfRule type="cellIs" dxfId="24" priority="3" operator="equal">
      <formula>"vyplnte IČO a Komoditu minimálne dvoch partnerov"</formula>
    </cfRule>
  </conditionalFormatting>
  <conditionalFormatting sqref="D3">
    <cfRule type="cellIs" dxfId="23" priority="1" operator="equal">
      <formula>"vyplnte údaje o pôdnych dieloch"</formula>
    </cfRule>
    <cfRule type="cellIs" dxfId="22" priority="2" operator="equal">
      <formula>"vyplnte IČO a komoditu"</formula>
    </cfRule>
  </conditionalFormatting>
  <dataValidations count="3">
    <dataValidation type="list" allowBlank="1" showInputMessage="1" showErrorMessage="1" sqref="H63:H512" xr:uid="{00000000-0002-0000-0500-000000000000}">
      <formula1>$D$6:$D$58</formula1>
    </dataValidation>
    <dataValidation type="list" allowBlank="1" showInputMessage="1" showErrorMessage="1" sqref="B63:B512" xr:uid="{00000000-0002-0000-0500-000001000000}">
      <formula1>$C$6:$C$58</formula1>
    </dataValidation>
    <dataValidation type="list" allowBlank="1" showInputMessage="1" showErrorMessage="1" sqref="C63:C512" xr:uid="{00000000-0002-0000-0500-000002000000}">
      <formula1>$L$7:$L$13</formula1>
    </dataValidation>
  </dataValidations>
  <pageMargins left="0.19685039370078741" right="0.19685039370078741" top="0.78740157480314965" bottom="0.78740157480314965" header="0.31496062992125984" footer="0.31496062992125984"/>
  <pageSetup paperSize="9" scale="92" fitToHeight="14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__1_k_ZoNFP_tabulkova_cast_aktualizacia_3" edit="true"/>
    <f:field ref="objsubject" par="" text="" edit="true"/>
    <f:field ref="objcreatedby" par="" text="Kužma, Emil, Ing."/>
    <f:field ref="objcreatedat" par="" date="2022-06-15T12:01:52" text="15.6.2022 12:01:52"/>
    <f:field ref="objchangedby" par="" text="Ševc, Martin, Ing."/>
    <f:field ref="objmodifiedat" par="" date="2022-06-15T12:47:49" text="15.6.2022 12:47:49"/>
    <f:field ref="doc_FSCFOLIO_1_1001_FieldDocumentNumber" par="" text=""/>
    <f:field ref="doc_FSCFOLIO_1_1001_FieldSubject" par="" text=""/>
    <f:field ref="FSCFOLIO_1_1001_FieldCurrentUser" par="" text="Ing. Emil Kužma"/>
    <f:field ref="CCAPRECONFIG_15_1001_Objektname" par="" text="priloha__1_k_ZoNFP_tabulkova_cast_aktualizacia_3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8</vt:i4>
      </vt:variant>
    </vt:vector>
  </HeadingPairs>
  <TitlesOfParts>
    <vt:vector size="14" baseType="lpstr">
      <vt:lpstr>Hárok1</vt:lpstr>
      <vt:lpstr>rok 20XY-20XZ</vt:lpstr>
      <vt:lpstr>Intenzita pomoci</vt:lpstr>
      <vt:lpstr>Harmonogram</vt:lpstr>
      <vt:lpstr>Prehlad rozpočtových nákladov</vt:lpstr>
      <vt:lpstr>Objem vlastnej produkcie</vt:lpstr>
      <vt:lpstr>eko</vt:lpstr>
      <vt:lpstr>High_tech</vt:lpstr>
      <vt:lpstr>intenzita_menej_rozvinuté_regióny</vt:lpstr>
      <vt:lpstr>intenzita_ostatné_regióny</vt:lpstr>
      <vt:lpstr>ŠRV</vt:lpstr>
      <vt:lpstr>ŠRV_M</vt:lpstr>
      <vt:lpstr>ŽV</vt:lpstr>
      <vt:lpstr>ŽV_M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2022-01-12T11:32:35Z</cp:lastPrinted>
  <dcterms:created xsi:type="dcterms:W3CDTF">2015-04-10T04:36:35Z</dcterms:created>
  <dcterms:modified xsi:type="dcterms:W3CDTF">2023-02-14T08:51:52Z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PPA@103.510:zaz_fileresporg_addrstreet">
    <vt:lpwstr/>
  </property>
  <property fmtid="{D5CDD505-2E9C-101B-9397-08002B2CF9AE}" pid="3" name="FSC#SKPPA@103.510:zaz_fileresporg_addrzipcode">
    <vt:lpwstr/>
  </property>
  <property fmtid="{D5CDD505-2E9C-101B-9397-08002B2CF9AE}" pid="4" name="FSC#SKPPA@103.510:zaz_fileresporg_addrcity">
    <vt:lpwstr/>
  </property>
  <property fmtid="{D5CDD505-2E9C-101B-9397-08002B2CF9AE}" pid="5" name="FSC#SKEDITIONREG@103.510:a_acceptor">
    <vt:lpwstr/>
  </property>
  <property fmtid="{D5CDD505-2E9C-101B-9397-08002B2CF9AE}" pid="6" name="FSC#SKEDITIONREG@103.510:a_clearedat">
    <vt:lpwstr/>
  </property>
  <property fmtid="{D5CDD505-2E9C-101B-9397-08002B2CF9AE}" pid="7" name="FSC#SKEDITIONREG@103.510:a_clearedby">
    <vt:lpwstr/>
  </property>
  <property fmtid="{D5CDD505-2E9C-101B-9397-08002B2CF9AE}" pid="8" name="FSC#SKEDITIONREG@103.510:a_comm">
    <vt:lpwstr/>
  </property>
  <property fmtid="{D5CDD505-2E9C-101B-9397-08002B2CF9AE}" pid="9" name="FSC#SKEDITIONREG@103.510:a_decisionattachments">
    <vt:lpwstr/>
  </property>
  <property fmtid="{D5CDD505-2E9C-101B-9397-08002B2CF9AE}" pid="10" name="FSC#SKEDITIONREG@103.510:a_deliveredat">
    <vt:lpwstr/>
  </property>
  <property fmtid="{D5CDD505-2E9C-101B-9397-08002B2CF9AE}" pid="11" name="FSC#SKEDITIONREG@103.510:a_delivery">
    <vt:lpwstr/>
  </property>
  <property fmtid="{D5CDD505-2E9C-101B-9397-08002B2CF9AE}" pid="12" name="FSC#SKEDITIONREG@103.510:a_extension">
    <vt:lpwstr/>
  </property>
  <property fmtid="{D5CDD505-2E9C-101B-9397-08002B2CF9AE}" pid="13" name="FSC#SKEDITIONREG@103.510:a_filenumber">
    <vt:lpwstr/>
  </property>
  <property fmtid="{D5CDD505-2E9C-101B-9397-08002B2CF9AE}" pid="14" name="FSC#SKEDITIONREG@103.510:a_fileresponsible">
    <vt:lpwstr/>
  </property>
  <property fmtid="{D5CDD505-2E9C-101B-9397-08002B2CF9AE}" pid="15" name="FSC#SKEDITIONREG@103.510:a_fileresporg">
    <vt:lpwstr/>
  </property>
  <property fmtid="{D5CDD505-2E9C-101B-9397-08002B2CF9AE}" pid="16" name="FSC#SKEDITIONREG@103.510:a_fileresporg_email_OU">
    <vt:lpwstr/>
  </property>
  <property fmtid="{D5CDD505-2E9C-101B-9397-08002B2CF9AE}" pid="17" name="FSC#SKEDITIONREG@103.510:a_fileresporg_emailaddress">
    <vt:lpwstr/>
  </property>
  <property fmtid="{D5CDD505-2E9C-101B-9397-08002B2CF9AE}" pid="18" name="FSC#SKEDITIONREG@103.510:a_fileresporg_fax">
    <vt:lpwstr/>
  </property>
  <property fmtid="{D5CDD505-2E9C-101B-9397-08002B2CF9AE}" pid="19" name="FSC#SKEDITIONREG@103.510:a_fileresporg_fax_OU">
    <vt:lpwstr/>
  </property>
  <property fmtid="{D5CDD505-2E9C-101B-9397-08002B2CF9AE}" pid="20" name="FSC#SKEDITIONREG@103.510:a_fileresporg_function">
    <vt:lpwstr/>
  </property>
  <property fmtid="{D5CDD505-2E9C-101B-9397-08002B2CF9AE}" pid="21" name="FSC#SKEDITIONREG@103.510:a_fileresporg_function_OU">
    <vt:lpwstr/>
  </property>
  <property fmtid="{D5CDD505-2E9C-101B-9397-08002B2CF9AE}" pid="22" name="FSC#SKEDITIONREG@103.510:a_fileresporg_head">
    <vt:lpwstr/>
  </property>
  <property fmtid="{D5CDD505-2E9C-101B-9397-08002B2CF9AE}" pid="23" name="FSC#SKEDITIONREG@103.510:a_fileresporg_head_OU">
    <vt:lpwstr/>
  </property>
  <property fmtid="{D5CDD505-2E9C-101B-9397-08002B2CF9AE}" pid="24" name="FSC#SKEDITIONREG@103.510:a_fileresporg_OU">
    <vt:lpwstr/>
  </property>
  <property fmtid="{D5CDD505-2E9C-101B-9397-08002B2CF9AE}" pid="25" name="FSC#SKEDITIONREG@103.510:a_fileresporg_phone">
    <vt:lpwstr/>
  </property>
  <property fmtid="{D5CDD505-2E9C-101B-9397-08002B2CF9AE}" pid="26" name="FSC#SKEDITIONREG@103.510:a_fileresporg_phone_OU">
    <vt:lpwstr/>
  </property>
  <property fmtid="{D5CDD505-2E9C-101B-9397-08002B2CF9AE}" pid="27" name="FSC#SKEDITIONREG@103.510:a_incattachments">
    <vt:lpwstr/>
  </property>
  <property fmtid="{D5CDD505-2E9C-101B-9397-08002B2CF9AE}" pid="28" name="FSC#SKEDITIONREG@103.510:a_incnr">
    <vt:lpwstr/>
  </property>
  <property fmtid="{D5CDD505-2E9C-101B-9397-08002B2CF9AE}" pid="29" name="FSC#SKEDITIONREG@103.510:a_objcreatedstr">
    <vt:lpwstr/>
  </property>
  <property fmtid="{D5CDD505-2E9C-101B-9397-08002B2CF9AE}" pid="30" name="FSC#SKEDITIONREG@103.510:a_ordernumber">
    <vt:lpwstr/>
  </property>
  <property fmtid="{D5CDD505-2E9C-101B-9397-08002B2CF9AE}" pid="31" name="FSC#SKEDITIONREG@103.510:a_oursign">
    <vt:lpwstr/>
  </property>
  <property fmtid="{D5CDD505-2E9C-101B-9397-08002B2CF9AE}" pid="32" name="FSC#SKEDITIONREG@103.510:a_sendersign">
    <vt:lpwstr/>
  </property>
  <property fmtid="{D5CDD505-2E9C-101B-9397-08002B2CF9AE}" pid="33" name="FSC#SKEDITIONREG@103.510:a_shortou">
    <vt:lpwstr/>
  </property>
  <property fmtid="{D5CDD505-2E9C-101B-9397-08002B2CF9AE}" pid="34" name="FSC#SKEDITIONREG@103.510:a_testsalutation">
    <vt:lpwstr/>
  </property>
  <property fmtid="{D5CDD505-2E9C-101B-9397-08002B2CF9AE}" pid="35" name="FSC#SKEDITIONREG@103.510:a_validfrom">
    <vt:lpwstr/>
  </property>
  <property fmtid="{D5CDD505-2E9C-101B-9397-08002B2CF9AE}" pid="36" name="FSC#SKEDITIONREG@103.510:as_activity">
    <vt:lpwstr/>
  </property>
  <property fmtid="{D5CDD505-2E9C-101B-9397-08002B2CF9AE}" pid="37" name="FSC#SKEDITIONREG@103.510:as_docdate">
    <vt:lpwstr/>
  </property>
  <property fmtid="{D5CDD505-2E9C-101B-9397-08002B2CF9AE}" pid="38" name="FSC#SKEDITIONREG@103.510:as_establishdate">
    <vt:lpwstr/>
  </property>
  <property fmtid="{D5CDD505-2E9C-101B-9397-08002B2CF9AE}" pid="39" name="FSC#SKEDITIONREG@103.510:as_fileresphead">
    <vt:lpwstr/>
  </property>
  <property fmtid="{D5CDD505-2E9C-101B-9397-08002B2CF9AE}" pid="40" name="FSC#SKEDITIONREG@103.510:as_filerespheadfnct">
    <vt:lpwstr/>
  </property>
  <property fmtid="{D5CDD505-2E9C-101B-9397-08002B2CF9AE}" pid="41" name="FSC#SKEDITIONREG@103.510:as_fileresponsible">
    <vt:lpwstr/>
  </property>
  <property fmtid="{D5CDD505-2E9C-101B-9397-08002B2CF9AE}" pid="42" name="FSC#SKEDITIONREG@103.510:as_filesubj">
    <vt:lpwstr/>
  </property>
  <property fmtid="{D5CDD505-2E9C-101B-9397-08002B2CF9AE}" pid="43" name="FSC#SKEDITIONREG@103.510:as_objname">
    <vt:lpwstr/>
  </property>
  <property fmtid="{D5CDD505-2E9C-101B-9397-08002B2CF9AE}" pid="44" name="FSC#SKEDITIONREG@103.510:as_ou">
    <vt:lpwstr/>
  </property>
  <property fmtid="{D5CDD505-2E9C-101B-9397-08002B2CF9AE}" pid="45" name="FSC#SKEDITIONREG@103.510:as_owner">
    <vt:lpwstr>Ing. Emil Kužma</vt:lpwstr>
  </property>
  <property fmtid="{D5CDD505-2E9C-101B-9397-08002B2CF9AE}" pid="46" name="FSC#SKEDITIONREG@103.510:as_phonelink">
    <vt:lpwstr/>
  </property>
  <property fmtid="{D5CDD505-2E9C-101B-9397-08002B2CF9AE}" pid="47" name="FSC#SKEDITIONREG@103.510:oz_externAdr">
    <vt:lpwstr/>
  </property>
  <property fmtid="{D5CDD505-2E9C-101B-9397-08002B2CF9AE}" pid="48" name="FSC#SKEDITIONREG@103.510:a_depositperiod">
    <vt:lpwstr/>
  </property>
  <property fmtid="{D5CDD505-2E9C-101B-9397-08002B2CF9AE}" pid="49" name="FSC#SKEDITIONREG@103.510:a_disposestate">
    <vt:lpwstr/>
  </property>
  <property fmtid="{D5CDD505-2E9C-101B-9397-08002B2CF9AE}" pid="50" name="FSC#SKEDITIONREG@103.510:a_fileresponsiblefnct">
    <vt:lpwstr/>
  </property>
  <property fmtid="{D5CDD505-2E9C-101B-9397-08002B2CF9AE}" pid="51" name="FSC#SKEDITIONREG@103.510:a_fileresporg_position">
    <vt:lpwstr/>
  </property>
  <property fmtid="{D5CDD505-2E9C-101B-9397-08002B2CF9AE}" pid="52" name="FSC#SKEDITIONREG@103.510:a_fileresporg_position_OU">
    <vt:lpwstr/>
  </property>
  <property fmtid="{D5CDD505-2E9C-101B-9397-08002B2CF9AE}" pid="53" name="FSC#SKEDITIONREG@103.510:a_osobnecislosprac">
    <vt:lpwstr/>
  </property>
  <property fmtid="{D5CDD505-2E9C-101B-9397-08002B2CF9AE}" pid="54" name="FSC#SKEDITIONREG@103.510:a_registrysign">
    <vt:lpwstr/>
  </property>
  <property fmtid="{D5CDD505-2E9C-101B-9397-08002B2CF9AE}" pid="55" name="FSC#SKEDITIONREG@103.510:a_subfileatt">
    <vt:lpwstr/>
  </property>
  <property fmtid="{D5CDD505-2E9C-101B-9397-08002B2CF9AE}" pid="56" name="FSC#SKEDITIONREG@103.510:as_filesubjall">
    <vt:lpwstr/>
  </property>
  <property fmtid="{D5CDD505-2E9C-101B-9397-08002B2CF9AE}" pid="57" name="FSC#SKEDITIONREG@103.510:CreatedAt">
    <vt:lpwstr>15. 6. 2022, 12:01</vt:lpwstr>
  </property>
  <property fmtid="{D5CDD505-2E9C-101B-9397-08002B2CF9AE}" pid="58" name="FSC#SKEDITIONREG@103.510:curruserrolegroup">
    <vt:lpwstr>Odbor metodiky</vt:lpwstr>
  </property>
  <property fmtid="{D5CDD505-2E9C-101B-9397-08002B2CF9AE}" pid="59" name="FSC#SKEDITIONREG@103.510:currusersubst">
    <vt:lpwstr>Ing. Emil Kužma</vt:lpwstr>
  </property>
  <property fmtid="{D5CDD505-2E9C-101B-9397-08002B2CF9AE}" pid="60" name="FSC#SKEDITIONREG@103.510:emailsprac">
    <vt:lpwstr/>
  </property>
  <property fmtid="{D5CDD505-2E9C-101B-9397-08002B2CF9AE}" pid="61" name="FSC#SKEDITIONREG@103.510:ms_VyskladaniePoznamok">
    <vt:lpwstr/>
  </property>
  <property fmtid="{D5CDD505-2E9C-101B-9397-08002B2CF9AE}" pid="62" name="FSC#SKEDITIONREG@103.510:oumlname_fnct">
    <vt:lpwstr/>
  </property>
  <property fmtid="{D5CDD505-2E9C-101B-9397-08002B2CF9AE}" pid="63" name="FSC#SKEDITIONREG@103.510:sk_org_city">
    <vt:lpwstr>Bratislava-Ružinov</vt:lpwstr>
  </property>
  <property fmtid="{D5CDD505-2E9C-101B-9397-08002B2CF9AE}" pid="64" name="FSC#SKEDITIONREG@103.510:sk_org_dic">
    <vt:lpwstr>SK2021781630</vt:lpwstr>
  </property>
  <property fmtid="{D5CDD505-2E9C-101B-9397-08002B2CF9AE}" pid="65" name="FSC#SKEDITIONREG@103.510:sk_org_email">
    <vt:lpwstr>mailto:vladimir.mizur@apa.sk</vt:lpwstr>
  </property>
  <property fmtid="{D5CDD505-2E9C-101B-9397-08002B2CF9AE}" pid="66" name="FSC#SKEDITIONREG@103.510:sk_org_fax">
    <vt:lpwstr/>
  </property>
  <property fmtid="{D5CDD505-2E9C-101B-9397-08002B2CF9AE}" pid="67" name="FSC#SKEDITIONREG@103.510:sk_org_fullname">
    <vt:lpwstr>Pôdohospodárska platobná agentúra</vt:lpwstr>
  </property>
  <property fmtid="{D5CDD505-2E9C-101B-9397-08002B2CF9AE}" pid="68" name="FSC#SKEDITIONREG@103.510:sk_org_ico">
    <vt:lpwstr>30794323</vt:lpwstr>
  </property>
  <property fmtid="{D5CDD505-2E9C-101B-9397-08002B2CF9AE}" pid="69" name="FSC#SKEDITIONREG@103.510:sk_org_phone">
    <vt:lpwstr>+421918612135</vt:lpwstr>
  </property>
  <property fmtid="{D5CDD505-2E9C-101B-9397-08002B2CF9AE}" pid="70" name="FSC#SKEDITIONREG@103.510:sk_org_shortname">
    <vt:lpwstr/>
  </property>
  <property fmtid="{D5CDD505-2E9C-101B-9397-08002B2CF9AE}" pid="71" name="FSC#SKEDITIONREG@103.510:sk_org_state">
    <vt:lpwstr>Bratislava II</vt:lpwstr>
  </property>
  <property fmtid="{D5CDD505-2E9C-101B-9397-08002B2CF9AE}" pid="72" name="FSC#SKEDITIONREG@103.510:sk_org_street">
    <vt:lpwstr>Hraničná 4826</vt:lpwstr>
  </property>
  <property fmtid="{D5CDD505-2E9C-101B-9397-08002B2CF9AE}" pid="73" name="FSC#SKEDITIONREG@103.510:sk_org_zip">
    <vt:lpwstr>815 26</vt:lpwstr>
  </property>
  <property fmtid="{D5CDD505-2E9C-101B-9397-08002B2CF9AE}" pid="74" name="FSC#SKEDITIONREG@103.510:viz_clearedat">
    <vt:lpwstr/>
  </property>
  <property fmtid="{D5CDD505-2E9C-101B-9397-08002B2CF9AE}" pid="75" name="FSC#SKEDITIONREG@103.510:viz_clearedby">
    <vt:lpwstr/>
  </property>
  <property fmtid="{D5CDD505-2E9C-101B-9397-08002B2CF9AE}" pid="76" name="FSC#SKEDITIONREG@103.510:viz_comm">
    <vt:lpwstr/>
  </property>
  <property fmtid="{D5CDD505-2E9C-101B-9397-08002B2CF9AE}" pid="77" name="FSC#SKEDITIONREG@103.510:viz_decisionattachments">
    <vt:lpwstr/>
  </property>
  <property fmtid="{D5CDD505-2E9C-101B-9397-08002B2CF9AE}" pid="78" name="FSC#SKEDITIONREG@103.510:viz_deliveredat">
    <vt:lpwstr/>
  </property>
  <property fmtid="{D5CDD505-2E9C-101B-9397-08002B2CF9AE}" pid="79" name="FSC#SKEDITIONREG@103.510:viz_delivery">
    <vt:lpwstr/>
  </property>
  <property fmtid="{D5CDD505-2E9C-101B-9397-08002B2CF9AE}" pid="80" name="FSC#SKEDITIONREG@103.510:viz_extension">
    <vt:lpwstr/>
  </property>
  <property fmtid="{D5CDD505-2E9C-101B-9397-08002B2CF9AE}" pid="81" name="FSC#SKEDITIONREG@103.510:viz_filenumber">
    <vt:lpwstr/>
  </property>
  <property fmtid="{D5CDD505-2E9C-101B-9397-08002B2CF9AE}" pid="82" name="FSC#SKEDITIONREG@103.510:viz_fileresponsible">
    <vt:lpwstr/>
  </property>
  <property fmtid="{D5CDD505-2E9C-101B-9397-08002B2CF9AE}" pid="83" name="FSC#SKEDITIONREG@103.510:viz_fileresporg">
    <vt:lpwstr/>
  </property>
  <property fmtid="{D5CDD505-2E9C-101B-9397-08002B2CF9AE}" pid="84" name="FSC#SKEDITIONREG@103.510:viz_fileresporg_email_OU">
    <vt:lpwstr/>
  </property>
  <property fmtid="{D5CDD505-2E9C-101B-9397-08002B2CF9AE}" pid="85" name="FSC#SKEDITIONREG@103.510:viz_fileresporg_emailaddress">
    <vt:lpwstr/>
  </property>
  <property fmtid="{D5CDD505-2E9C-101B-9397-08002B2CF9AE}" pid="86" name="FSC#SKEDITIONREG@103.510:viz_fileresporg_fax">
    <vt:lpwstr/>
  </property>
  <property fmtid="{D5CDD505-2E9C-101B-9397-08002B2CF9AE}" pid="87" name="FSC#SKEDITIONREG@103.510:viz_fileresporg_fax_OU">
    <vt:lpwstr/>
  </property>
  <property fmtid="{D5CDD505-2E9C-101B-9397-08002B2CF9AE}" pid="88" name="FSC#SKEDITIONREG@103.510:viz_fileresporg_function">
    <vt:lpwstr/>
  </property>
  <property fmtid="{D5CDD505-2E9C-101B-9397-08002B2CF9AE}" pid="89" name="FSC#SKEDITIONREG@103.510:viz_fileresporg_function_OU">
    <vt:lpwstr/>
  </property>
  <property fmtid="{D5CDD505-2E9C-101B-9397-08002B2CF9AE}" pid="90" name="FSC#SKEDITIONREG@103.510:viz_fileresporg_head">
    <vt:lpwstr/>
  </property>
  <property fmtid="{D5CDD505-2E9C-101B-9397-08002B2CF9AE}" pid="91" name="FSC#SKEDITIONREG@103.510:viz_fileresporg_head_OU">
    <vt:lpwstr/>
  </property>
  <property fmtid="{D5CDD505-2E9C-101B-9397-08002B2CF9AE}" pid="92" name="FSC#SKEDITIONREG@103.510:viz_fileresporg_longname">
    <vt:lpwstr/>
  </property>
  <property fmtid="{D5CDD505-2E9C-101B-9397-08002B2CF9AE}" pid="93" name="FSC#SKEDITIONREG@103.510:viz_fileresporg_mesto">
    <vt:lpwstr/>
  </property>
  <property fmtid="{D5CDD505-2E9C-101B-9397-08002B2CF9AE}" pid="94" name="FSC#SKEDITIONREG@103.510:viz_fileresporg_odbor">
    <vt:lpwstr/>
  </property>
  <property fmtid="{D5CDD505-2E9C-101B-9397-08002B2CF9AE}" pid="95" name="FSC#SKEDITIONREG@103.510:viz_fileresporg_odbor_function">
    <vt:lpwstr/>
  </property>
  <property fmtid="{D5CDD505-2E9C-101B-9397-08002B2CF9AE}" pid="96" name="FSC#SKEDITIONREG@103.510:viz_fileresporg_odbor_head">
    <vt:lpwstr/>
  </property>
  <property fmtid="{D5CDD505-2E9C-101B-9397-08002B2CF9AE}" pid="97" name="FSC#SKEDITIONREG@103.510:viz_fileresporg_OU">
    <vt:lpwstr/>
  </property>
  <property fmtid="{D5CDD505-2E9C-101B-9397-08002B2CF9AE}" pid="98" name="FSC#SKEDITIONREG@103.510:viz_fileresporg_phone">
    <vt:lpwstr/>
  </property>
  <property fmtid="{D5CDD505-2E9C-101B-9397-08002B2CF9AE}" pid="99" name="FSC#SKEDITIONREG@103.510:viz_fileresporg_phone_OU">
    <vt:lpwstr/>
  </property>
  <property fmtid="{D5CDD505-2E9C-101B-9397-08002B2CF9AE}" pid="100" name="FSC#SKEDITIONREG@103.510:viz_fileresporg_position">
    <vt:lpwstr/>
  </property>
  <property fmtid="{D5CDD505-2E9C-101B-9397-08002B2CF9AE}" pid="101" name="FSC#SKEDITIONREG@103.510:viz_fileresporg_position_OU">
    <vt:lpwstr/>
  </property>
  <property fmtid="{D5CDD505-2E9C-101B-9397-08002B2CF9AE}" pid="102" name="FSC#SKEDITIONREG@103.510:viz_fileresporg_psc">
    <vt:lpwstr/>
  </property>
  <property fmtid="{D5CDD505-2E9C-101B-9397-08002B2CF9AE}" pid="103" name="FSC#SKEDITIONREG@103.510:viz_fileresporg_sekcia">
    <vt:lpwstr/>
  </property>
  <property fmtid="{D5CDD505-2E9C-101B-9397-08002B2CF9AE}" pid="104" name="FSC#SKEDITIONREG@103.510:viz_fileresporg_sekcia_function">
    <vt:lpwstr/>
  </property>
  <property fmtid="{D5CDD505-2E9C-101B-9397-08002B2CF9AE}" pid="105" name="FSC#SKEDITIONREG@103.510:viz_fileresporg_sekcia_head">
    <vt:lpwstr/>
  </property>
  <property fmtid="{D5CDD505-2E9C-101B-9397-08002B2CF9AE}" pid="106" name="FSC#SKEDITIONREG@103.510:viz_fileresporg_stat">
    <vt:lpwstr/>
  </property>
  <property fmtid="{D5CDD505-2E9C-101B-9397-08002B2CF9AE}" pid="107" name="FSC#SKEDITIONREG@103.510:viz_fileresporg_ulica">
    <vt:lpwstr/>
  </property>
  <property fmtid="{D5CDD505-2E9C-101B-9397-08002B2CF9AE}" pid="108" name="FSC#SKEDITIONREG@103.510:viz_fileresporgknazov">
    <vt:lpwstr/>
  </property>
  <property fmtid="{D5CDD505-2E9C-101B-9397-08002B2CF9AE}" pid="109" name="FSC#SKEDITIONREG@103.510:viz_filesubj">
    <vt:lpwstr/>
  </property>
  <property fmtid="{D5CDD505-2E9C-101B-9397-08002B2CF9AE}" pid="110" name="FSC#SKEDITIONREG@103.510:viz_incattachments">
    <vt:lpwstr/>
  </property>
  <property fmtid="{D5CDD505-2E9C-101B-9397-08002B2CF9AE}" pid="111" name="FSC#SKEDITIONREG@103.510:viz_incnr">
    <vt:lpwstr/>
  </property>
  <property fmtid="{D5CDD505-2E9C-101B-9397-08002B2CF9AE}" pid="112" name="FSC#SKEDITIONREG@103.510:viz_intletterrecivers">
    <vt:lpwstr/>
  </property>
  <property fmtid="{D5CDD505-2E9C-101B-9397-08002B2CF9AE}" pid="113" name="FSC#SKEDITIONREG@103.510:viz_objcreatedstr">
    <vt:lpwstr/>
  </property>
  <property fmtid="{D5CDD505-2E9C-101B-9397-08002B2CF9AE}" pid="114" name="FSC#SKEDITIONREG@103.510:viz_ordernumber">
    <vt:lpwstr/>
  </property>
  <property fmtid="{D5CDD505-2E9C-101B-9397-08002B2CF9AE}" pid="115" name="FSC#SKEDITIONREG@103.510:viz_oursign">
    <vt:lpwstr/>
  </property>
  <property fmtid="{D5CDD505-2E9C-101B-9397-08002B2CF9AE}" pid="116" name="FSC#SKEDITIONREG@103.510:viz_responseto_createdby">
    <vt:lpwstr/>
  </property>
  <property fmtid="{D5CDD505-2E9C-101B-9397-08002B2CF9AE}" pid="117" name="FSC#SKEDITIONREG@103.510:viz_sendersign">
    <vt:lpwstr/>
  </property>
  <property fmtid="{D5CDD505-2E9C-101B-9397-08002B2CF9AE}" pid="118" name="FSC#SKEDITIONREG@103.510:viz_shortfileresporg">
    <vt:lpwstr/>
  </property>
  <property fmtid="{D5CDD505-2E9C-101B-9397-08002B2CF9AE}" pid="119" name="FSC#SKEDITIONREG@103.510:viz_tel_number">
    <vt:lpwstr/>
  </property>
  <property fmtid="{D5CDD505-2E9C-101B-9397-08002B2CF9AE}" pid="120" name="FSC#SKEDITIONREG@103.510:viz_tel_number2">
    <vt:lpwstr/>
  </property>
  <property fmtid="{D5CDD505-2E9C-101B-9397-08002B2CF9AE}" pid="121" name="FSC#SKEDITIONREG@103.510:viz_testsalutation">
    <vt:lpwstr/>
  </property>
  <property fmtid="{D5CDD505-2E9C-101B-9397-08002B2CF9AE}" pid="122" name="FSC#SKEDITIONREG@103.510:viz_validfrom">
    <vt:lpwstr/>
  </property>
  <property fmtid="{D5CDD505-2E9C-101B-9397-08002B2CF9AE}" pid="123" name="FSC#SKEDITIONREG@103.510:zaznam_jeden_adresat">
    <vt:lpwstr/>
  </property>
  <property fmtid="{D5CDD505-2E9C-101B-9397-08002B2CF9AE}" pid="124" name="FSC#SKEDITIONREG@103.510:zaznam_vnut_adresati_1">
    <vt:lpwstr/>
  </property>
  <property fmtid="{D5CDD505-2E9C-101B-9397-08002B2CF9AE}" pid="125" name="FSC#SKEDITIONREG@103.510:zaznam_vnut_adresati_2">
    <vt:lpwstr/>
  </property>
  <property fmtid="{D5CDD505-2E9C-101B-9397-08002B2CF9AE}" pid="126" name="FSC#SKEDITIONREG@103.510:zaznam_vnut_adresati_3">
    <vt:lpwstr/>
  </property>
  <property fmtid="{D5CDD505-2E9C-101B-9397-08002B2CF9AE}" pid="127" name="FSC#SKEDITIONREG@103.510:zaznam_vnut_adresati_4">
    <vt:lpwstr/>
  </property>
  <property fmtid="{D5CDD505-2E9C-101B-9397-08002B2CF9AE}" pid="128" name="FSC#SKEDITIONREG@103.510:zaznam_vnut_adresati_5">
    <vt:lpwstr/>
  </property>
  <property fmtid="{D5CDD505-2E9C-101B-9397-08002B2CF9AE}" pid="129" name="FSC#SKEDITIONREG@103.510:zaznam_vnut_adresati_6">
    <vt:lpwstr/>
  </property>
  <property fmtid="{D5CDD505-2E9C-101B-9397-08002B2CF9AE}" pid="130" name="FSC#SKEDITIONREG@103.510:zaznam_vnut_adresati_7">
    <vt:lpwstr/>
  </property>
  <property fmtid="{D5CDD505-2E9C-101B-9397-08002B2CF9AE}" pid="131" name="FSC#SKEDITIONREG@103.510:zaznam_vnut_adresati_8">
    <vt:lpwstr/>
  </property>
  <property fmtid="{D5CDD505-2E9C-101B-9397-08002B2CF9AE}" pid="132" name="FSC#SKEDITIONREG@103.510:zaznam_vnut_adresati_9">
    <vt:lpwstr/>
  </property>
  <property fmtid="{D5CDD505-2E9C-101B-9397-08002B2CF9AE}" pid="133" name="FSC#SKEDITIONREG@103.510:zaznam_vnut_adresati_10">
    <vt:lpwstr/>
  </property>
  <property fmtid="{D5CDD505-2E9C-101B-9397-08002B2CF9AE}" pid="134" name="FSC#SKEDITIONREG@103.510:zaznam_vnut_adresati_11">
    <vt:lpwstr/>
  </property>
  <property fmtid="{D5CDD505-2E9C-101B-9397-08002B2CF9AE}" pid="135" name="FSC#SKEDITIONREG@103.510:zaznam_vnut_adresati_12">
    <vt:lpwstr/>
  </property>
  <property fmtid="{D5CDD505-2E9C-101B-9397-08002B2CF9AE}" pid="136" name="FSC#SKEDITIONREG@103.510:zaznam_vnut_adresati_13">
    <vt:lpwstr/>
  </property>
  <property fmtid="{D5CDD505-2E9C-101B-9397-08002B2CF9AE}" pid="137" name="FSC#SKEDITIONREG@103.510:zaznam_vnut_adresati_14">
    <vt:lpwstr/>
  </property>
  <property fmtid="{D5CDD505-2E9C-101B-9397-08002B2CF9AE}" pid="138" name="FSC#SKEDITIONREG@103.510:zaznam_vnut_adresati_15">
    <vt:lpwstr/>
  </property>
  <property fmtid="{D5CDD505-2E9C-101B-9397-08002B2CF9AE}" pid="139" name="FSC#SKEDITIONREG@103.510:zaznam_vnut_adresati_16">
    <vt:lpwstr/>
  </property>
  <property fmtid="{D5CDD505-2E9C-101B-9397-08002B2CF9AE}" pid="140" name="FSC#SKEDITIONREG@103.510:zaznam_vnut_adresati_17">
    <vt:lpwstr/>
  </property>
  <property fmtid="{D5CDD505-2E9C-101B-9397-08002B2CF9AE}" pid="141" name="FSC#SKEDITIONREG@103.510:zaznam_vnut_adresati_18">
    <vt:lpwstr/>
  </property>
  <property fmtid="{D5CDD505-2E9C-101B-9397-08002B2CF9AE}" pid="142" name="FSC#SKEDITIONREG@103.510:zaznam_vnut_adresati_19">
    <vt:lpwstr/>
  </property>
  <property fmtid="{D5CDD505-2E9C-101B-9397-08002B2CF9AE}" pid="143" name="FSC#SKEDITIONREG@103.510:zaznam_vnut_adresati_20">
    <vt:lpwstr/>
  </property>
  <property fmtid="{D5CDD505-2E9C-101B-9397-08002B2CF9AE}" pid="144" name="FSC#SKEDITIONREG@103.510:zaznam_vnut_adresati_21">
    <vt:lpwstr/>
  </property>
  <property fmtid="{D5CDD505-2E9C-101B-9397-08002B2CF9AE}" pid="145" name="FSC#SKEDITIONREG@103.510:zaznam_vnut_adresati_22">
    <vt:lpwstr/>
  </property>
  <property fmtid="{D5CDD505-2E9C-101B-9397-08002B2CF9AE}" pid="146" name="FSC#SKEDITIONREG@103.510:zaznam_vnut_adresati_23">
    <vt:lpwstr/>
  </property>
  <property fmtid="{D5CDD505-2E9C-101B-9397-08002B2CF9AE}" pid="147" name="FSC#SKEDITIONREG@103.510:zaznam_vnut_adresati_24">
    <vt:lpwstr/>
  </property>
  <property fmtid="{D5CDD505-2E9C-101B-9397-08002B2CF9AE}" pid="148" name="FSC#SKEDITIONREG@103.510:zaznam_vnut_adresati_25">
    <vt:lpwstr/>
  </property>
  <property fmtid="{D5CDD505-2E9C-101B-9397-08002B2CF9AE}" pid="149" name="FSC#SKEDITIONREG@103.510:zaznam_vnut_adresati_26">
    <vt:lpwstr/>
  </property>
  <property fmtid="{D5CDD505-2E9C-101B-9397-08002B2CF9AE}" pid="150" name="FSC#SKEDITIONREG@103.510:zaznam_vnut_adresati_27">
    <vt:lpwstr/>
  </property>
  <property fmtid="{D5CDD505-2E9C-101B-9397-08002B2CF9AE}" pid="151" name="FSC#SKEDITIONREG@103.510:zaznam_vnut_adresati_28">
    <vt:lpwstr/>
  </property>
  <property fmtid="{D5CDD505-2E9C-101B-9397-08002B2CF9AE}" pid="152" name="FSC#SKEDITIONREG@103.510:zaznam_vnut_adresati_29">
    <vt:lpwstr/>
  </property>
  <property fmtid="{D5CDD505-2E9C-101B-9397-08002B2CF9AE}" pid="153" name="FSC#SKEDITIONREG@103.510:zaznam_vnut_adresati_30">
    <vt:lpwstr/>
  </property>
  <property fmtid="{D5CDD505-2E9C-101B-9397-08002B2CF9AE}" pid="154" name="FSC#SKEDITIONREG@103.510:zaznam_vnut_adresati_31">
    <vt:lpwstr/>
  </property>
  <property fmtid="{D5CDD505-2E9C-101B-9397-08002B2CF9AE}" pid="155" name="FSC#SKEDITIONREG@103.510:zaznam_vnut_adresati_32">
    <vt:lpwstr/>
  </property>
  <property fmtid="{D5CDD505-2E9C-101B-9397-08002B2CF9AE}" pid="156" name="FSC#SKEDITIONREG@103.510:zaznam_vnut_adresati_33">
    <vt:lpwstr/>
  </property>
  <property fmtid="{D5CDD505-2E9C-101B-9397-08002B2CF9AE}" pid="157" name="FSC#SKEDITIONREG@103.510:zaznam_vnut_adresati_34">
    <vt:lpwstr/>
  </property>
  <property fmtid="{D5CDD505-2E9C-101B-9397-08002B2CF9AE}" pid="158" name="FSC#SKEDITIONREG@103.510:zaznam_vnut_adresati_35">
    <vt:lpwstr/>
  </property>
  <property fmtid="{D5CDD505-2E9C-101B-9397-08002B2CF9AE}" pid="159" name="FSC#SKEDITIONREG@103.510:zaznam_vnut_adresati_36">
    <vt:lpwstr/>
  </property>
  <property fmtid="{D5CDD505-2E9C-101B-9397-08002B2CF9AE}" pid="160" name="FSC#SKEDITIONREG@103.510:zaznam_vnut_adresati_37">
    <vt:lpwstr/>
  </property>
  <property fmtid="{D5CDD505-2E9C-101B-9397-08002B2CF9AE}" pid="161" name="FSC#SKEDITIONREG@103.510:zaznam_vnut_adresati_38">
    <vt:lpwstr/>
  </property>
  <property fmtid="{D5CDD505-2E9C-101B-9397-08002B2CF9AE}" pid="162" name="FSC#SKEDITIONREG@103.510:zaznam_vnut_adresati_39">
    <vt:lpwstr/>
  </property>
  <property fmtid="{D5CDD505-2E9C-101B-9397-08002B2CF9AE}" pid="163" name="FSC#SKEDITIONREG@103.510:zaznam_vnut_adresati_40">
    <vt:lpwstr/>
  </property>
  <property fmtid="{D5CDD505-2E9C-101B-9397-08002B2CF9AE}" pid="164" name="FSC#SKEDITIONREG@103.510:zaznam_vnut_adresati_41">
    <vt:lpwstr/>
  </property>
  <property fmtid="{D5CDD505-2E9C-101B-9397-08002B2CF9AE}" pid="165" name="FSC#SKEDITIONREG@103.510:zaznam_vnut_adresati_42">
    <vt:lpwstr/>
  </property>
  <property fmtid="{D5CDD505-2E9C-101B-9397-08002B2CF9AE}" pid="166" name="FSC#SKEDITIONREG@103.510:zaznam_vnut_adresati_43">
    <vt:lpwstr/>
  </property>
  <property fmtid="{D5CDD505-2E9C-101B-9397-08002B2CF9AE}" pid="167" name="FSC#SKEDITIONREG@103.510:zaznam_vnut_adresati_44">
    <vt:lpwstr/>
  </property>
  <property fmtid="{D5CDD505-2E9C-101B-9397-08002B2CF9AE}" pid="168" name="FSC#SKEDITIONREG@103.510:zaznam_vnut_adresati_45">
    <vt:lpwstr/>
  </property>
  <property fmtid="{D5CDD505-2E9C-101B-9397-08002B2CF9AE}" pid="169" name="FSC#SKEDITIONREG@103.510:zaznam_vnut_adresati_46">
    <vt:lpwstr/>
  </property>
  <property fmtid="{D5CDD505-2E9C-101B-9397-08002B2CF9AE}" pid="170" name="FSC#SKEDITIONREG@103.510:zaznam_vnut_adresati_47">
    <vt:lpwstr/>
  </property>
  <property fmtid="{D5CDD505-2E9C-101B-9397-08002B2CF9AE}" pid="171" name="FSC#SKEDITIONREG@103.510:zaznam_vnut_adresati_48">
    <vt:lpwstr/>
  </property>
  <property fmtid="{D5CDD505-2E9C-101B-9397-08002B2CF9AE}" pid="172" name="FSC#SKEDITIONREG@103.510:zaznam_vnut_adresati_49">
    <vt:lpwstr/>
  </property>
  <property fmtid="{D5CDD505-2E9C-101B-9397-08002B2CF9AE}" pid="173" name="FSC#SKEDITIONREG@103.510:zaznam_vnut_adresati_50">
    <vt:lpwstr/>
  </property>
  <property fmtid="{D5CDD505-2E9C-101B-9397-08002B2CF9AE}" pid="174" name="FSC#SKEDITIONREG@103.510:zaznam_vnut_adresati_51">
    <vt:lpwstr/>
  </property>
  <property fmtid="{D5CDD505-2E9C-101B-9397-08002B2CF9AE}" pid="175" name="FSC#SKEDITIONREG@103.510:zaznam_vnut_adresati_52">
    <vt:lpwstr/>
  </property>
  <property fmtid="{D5CDD505-2E9C-101B-9397-08002B2CF9AE}" pid="176" name="FSC#SKEDITIONREG@103.510:zaznam_vnut_adresati_53">
    <vt:lpwstr/>
  </property>
  <property fmtid="{D5CDD505-2E9C-101B-9397-08002B2CF9AE}" pid="177" name="FSC#SKEDITIONREG@103.510:zaznam_vnut_adresati_54">
    <vt:lpwstr/>
  </property>
  <property fmtid="{D5CDD505-2E9C-101B-9397-08002B2CF9AE}" pid="178" name="FSC#SKEDITIONREG@103.510:zaznam_vnut_adresati_55">
    <vt:lpwstr/>
  </property>
  <property fmtid="{D5CDD505-2E9C-101B-9397-08002B2CF9AE}" pid="179" name="FSC#SKEDITIONREG@103.510:zaznam_vnut_adresati_56">
    <vt:lpwstr/>
  </property>
  <property fmtid="{D5CDD505-2E9C-101B-9397-08002B2CF9AE}" pid="180" name="FSC#SKEDITIONREG@103.510:zaznam_vnut_adresati_57">
    <vt:lpwstr/>
  </property>
  <property fmtid="{D5CDD505-2E9C-101B-9397-08002B2CF9AE}" pid="181" name="FSC#SKEDITIONREG@103.510:zaznam_vnut_adresati_58">
    <vt:lpwstr/>
  </property>
  <property fmtid="{D5CDD505-2E9C-101B-9397-08002B2CF9AE}" pid="182" name="FSC#SKEDITIONREG@103.510:zaznam_vnut_adresati_59">
    <vt:lpwstr/>
  </property>
  <property fmtid="{D5CDD505-2E9C-101B-9397-08002B2CF9AE}" pid="183" name="FSC#SKEDITIONREG@103.510:zaznam_vnut_adresati_60">
    <vt:lpwstr/>
  </property>
  <property fmtid="{D5CDD505-2E9C-101B-9397-08002B2CF9AE}" pid="184" name="FSC#SKEDITIONREG@103.510:zaznam_vnut_adresati_61">
    <vt:lpwstr/>
  </property>
  <property fmtid="{D5CDD505-2E9C-101B-9397-08002B2CF9AE}" pid="185" name="FSC#SKEDITIONREG@103.510:zaznam_vnut_adresati_62">
    <vt:lpwstr/>
  </property>
  <property fmtid="{D5CDD505-2E9C-101B-9397-08002B2CF9AE}" pid="186" name="FSC#SKEDITIONREG@103.510:zaznam_vnut_adresati_63">
    <vt:lpwstr/>
  </property>
  <property fmtid="{D5CDD505-2E9C-101B-9397-08002B2CF9AE}" pid="187" name="FSC#SKEDITIONREG@103.510:zaznam_vnut_adresati_64">
    <vt:lpwstr/>
  </property>
  <property fmtid="{D5CDD505-2E9C-101B-9397-08002B2CF9AE}" pid="188" name="FSC#SKEDITIONREG@103.510:zaznam_vnut_adresati_65">
    <vt:lpwstr/>
  </property>
  <property fmtid="{D5CDD505-2E9C-101B-9397-08002B2CF9AE}" pid="189" name="FSC#SKEDITIONREG@103.510:zaznam_vnut_adresati_66">
    <vt:lpwstr/>
  </property>
  <property fmtid="{D5CDD505-2E9C-101B-9397-08002B2CF9AE}" pid="190" name="FSC#SKEDITIONREG@103.510:zaznam_vnut_adresati_67">
    <vt:lpwstr/>
  </property>
  <property fmtid="{D5CDD505-2E9C-101B-9397-08002B2CF9AE}" pid="191" name="FSC#SKEDITIONREG@103.510:zaznam_vnut_adresati_68">
    <vt:lpwstr/>
  </property>
  <property fmtid="{D5CDD505-2E9C-101B-9397-08002B2CF9AE}" pid="192" name="FSC#SKEDITIONREG@103.510:zaznam_vnut_adresati_69">
    <vt:lpwstr/>
  </property>
  <property fmtid="{D5CDD505-2E9C-101B-9397-08002B2CF9AE}" pid="193" name="FSC#SKEDITIONREG@103.510:zaznam_vnut_adresati_70">
    <vt:lpwstr/>
  </property>
  <property fmtid="{D5CDD505-2E9C-101B-9397-08002B2CF9AE}" pid="194" name="FSC#SKEDITIONREG@103.510:zaznam_vonk_adresati_1">
    <vt:lpwstr/>
  </property>
  <property fmtid="{D5CDD505-2E9C-101B-9397-08002B2CF9AE}" pid="195" name="FSC#SKEDITIONREG@103.510:zaznam_vonk_adresati_2">
    <vt:lpwstr/>
  </property>
  <property fmtid="{D5CDD505-2E9C-101B-9397-08002B2CF9AE}" pid="196" name="FSC#SKEDITIONREG@103.510:zaznam_vonk_adresati_3">
    <vt:lpwstr/>
  </property>
  <property fmtid="{D5CDD505-2E9C-101B-9397-08002B2CF9AE}" pid="197" name="FSC#SKEDITIONREG@103.510:zaznam_vonk_adresati_4">
    <vt:lpwstr/>
  </property>
  <property fmtid="{D5CDD505-2E9C-101B-9397-08002B2CF9AE}" pid="198" name="FSC#SKEDITIONREG@103.510:zaznam_vonk_adresati_5">
    <vt:lpwstr/>
  </property>
  <property fmtid="{D5CDD505-2E9C-101B-9397-08002B2CF9AE}" pid="199" name="FSC#SKEDITIONREG@103.510:zaznam_vonk_adresati_6">
    <vt:lpwstr/>
  </property>
  <property fmtid="{D5CDD505-2E9C-101B-9397-08002B2CF9AE}" pid="200" name="FSC#SKEDITIONREG@103.510:zaznam_vonk_adresati_7">
    <vt:lpwstr/>
  </property>
  <property fmtid="{D5CDD505-2E9C-101B-9397-08002B2CF9AE}" pid="201" name="FSC#SKEDITIONREG@103.510:zaznam_vonk_adresati_8">
    <vt:lpwstr/>
  </property>
  <property fmtid="{D5CDD505-2E9C-101B-9397-08002B2CF9AE}" pid="202" name="FSC#SKEDITIONREG@103.510:zaznam_vonk_adresati_9">
    <vt:lpwstr/>
  </property>
  <property fmtid="{D5CDD505-2E9C-101B-9397-08002B2CF9AE}" pid="203" name="FSC#SKEDITIONREG@103.510:zaznam_vonk_adresati_10">
    <vt:lpwstr/>
  </property>
  <property fmtid="{D5CDD505-2E9C-101B-9397-08002B2CF9AE}" pid="204" name="FSC#SKEDITIONREG@103.510:zaznam_vonk_adresati_11">
    <vt:lpwstr/>
  </property>
  <property fmtid="{D5CDD505-2E9C-101B-9397-08002B2CF9AE}" pid="205" name="FSC#SKEDITIONREG@103.510:zaznam_vonk_adresati_12">
    <vt:lpwstr/>
  </property>
  <property fmtid="{D5CDD505-2E9C-101B-9397-08002B2CF9AE}" pid="206" name="FSC#SKEDITIONREG@103.510:zaznam_vonk_adresati_13">
    <vt:lpwstr/>
  </property>
  <property fmtid="{D5CDD505-2E9C-101B-9397-08002B2CF9AE}" pid="207" name="FSC#SKEDITIONREG@103.510:zaznam_vonk_adresati_14">
    <vt:lpwstr/>
  </property>
  <property fmtid="{D5CDD505-2E9C-101B-9397-08002B2CF9AE}" pid="208" name="FSC#SKEDITIONREG@103.510:zaznam_vonk_adresati_15">
    <vt:lpwstr/>
  </property>
  <property fmtid="{D5CDD505-2E9C-101B-9397-08002B2CF9AE}" pid="209" name="FSC#SKEDITIONREG@103.510:zaznam_vonk_adresati_16">
    <vt:lpwstr/>
  </property>
  <property fmtid="{D5CDD505-2E9C-101B-9397-08002B2CF9AE}" pid="210" name="FSC#SKEDITIONREG@103.510:zaznam_vonk_adresati_17">
    <vt:lpwstr/>
  </property>
  <property fmtid="{D5CDD505-2E9C-101B-9397-08002B2CF9AE}" pid="211" name="FSC#SKEDITIONREG@103.510:zaznam_vonk_adresati_18">
    <vt:lpwstr/>
  </property>
  <property fmtid="{D5CDD505-2E9C-101B-9397-08002B2CF9AE}" pid="212" name="FSC#SKEDITIONREG@103.510:zaznam_vonk_adresati_19">
    <vt:lpwstr/>
  </property>
  <property fmtid="{D5CDD505-2E9C-101B-9397-08002B2CF9AE}" pid="213" name="FSC#SKEDITIONREG@103.510:zaznam_vonk_adresati_20">
    <vt:lpwstr/>
  </property>
  <property fmtid="{D5CDD505-2E9C-101B-9397-08002B2CF9AE}" pid="214" name="FSC#SKEDITIONREG@103.510:zaznam_vonk_adresati_21">
    <vt:lpwstr/>
  </property>
  <property fmtid="{D5CDD505-2E9C-101B-9397-08002B2CF9AE}" pid="215" name="FSC#SKEDITIONREG@103.510:zaznam_vonk_adresati_22">
    <vt:lpwstr/>
  </property>
  <property fmtid="{D5CDD505-2E9C-101B-9397-08002B2CF9AE}" pid="216" name="FSC#SKEDITIONREG@103.510:zaznam_vonk_adresati_23">
    <vt:lpwstr/>
  </property>
  <property fmtid="{D5CDD505-2E9C-101B-9397-08002B2CF9AE}" pid="217" name="FSC#SKEDITIONREG@103.510:zaznam_vonk_adresati_24">
    <vt:lpwstr/>
  </property>
  <property fmtid="{D5CDD505-2E9C-101B-9397-08002B2CF9AE}" pid="218" name="FSC#SKEDITIONREG@103.510:zaznam_vonk_adresati_25">
    <vt:lpwstr/>
  </property>
  <property fmtid="{D5CDD505-2E9C-101B-9397-08002B2CF9AE}" pid="219" name="FSC#SKEDITIONREG@103.510:zaznam_vonk_adresati_26">
    <vt:lpwstr/>
  </property>
  <property fmtid="{D5CDD505-2E9C-101B-9397-08002B2CF9AE}" pid="220" name="FSC#SKEDITIONREG@103.510:zaznam_vonk_adresati_27">
    <vt:lpwstr/>
  </property>
  <property fmtid="{D5CDD505-2E9C-101B-9397-08002B2CF9AE}" pid="221" name="FSC#SKEDITIONREG@103.510:zaznam_vonk_adresati_28">
    <vt:lpwstr/>
  </property>
  <property fmtid="{D5CDD505-2E9C-101B-9397-08002B2CF9AE}" pid="222" name="FSC#SKEDITIONREG@103.510:zaznam_vonk_adresati_29">
    <vt:lpwstr/>
  </property>
  <property fmtid="{D5CDD505-2E9C-101B-9397-08002B2CF9AE}" pid="223" name="FSC#SKEDITIONREG@103.510:zaznam_vonk_adresati_30">
    <vt:lpwstr/>
  </property>
  <property fmtid="{D5CDD505-2E9C-101B-9397-08002B2CF9AE}" pid="224" name="FSC#SKEDITIONREG@103.510:zaznam_vonk_adresati_31">
    <vt:lpwstr/>
  </property>
  <property fmtid="{D5CDD505-2E9C-101B-9397-08002B2CF9AE}" pid="225" name="FSC#SKEDITIONREG@103.510:zaznam_vonk_adresati_32">
    <vt:lpwstr/>
  </property>
  <property fmtid="{D5CDD505-2E9C-101B-9397-08002B2CF9AE}" pid="226" name="FSC#SKEDITIONREG@103.510:zaznam_vonk_adresati_33">
    <vt:lpwstr/>
  </property>
  <property fmtid="{D5CDD505-2E9C-101B-9397-08002B2CF9AE}" pid="227" name="FSC#SKEDITIONREG@103.510:zaznam_vonk_adresati_34">
    <vt:lpwstr/>
  </property>
  <property fmtid="{D5CDD505-2E9C-101B-9397-08002B2CF9AE}" pid="228" name="FSC#SKEDITIONREG@103.510:zaznam_vonk_adresati_35">
    <vt:lpwstr/>
  </property>
  <property fmtid="{D5CDD505-2E9C-101B-9397-08002B2CF9AE}" pid="229" name="FSC#SKEDITIONREG@103.510:Stazovatel">
    <vt:lpwstr/>
  </property>
  <property fmtid="{D5CDD505-2E9C-101B-9397-08002B2CF9AE}" pid="230" name="FSC#SKEDITIONREG@103.510:ProtiKomu">
    <vt:lpwstr/>
  </property>
  <property fmtid="{D5CDD505-2E9C-101B-9397-08002B2CF9AE}" pid="231" name="FSC#SKEDITIONREG@103.510:EvCisloStaz">
    <vt:lpwstr/>
  </property>
  <property fmtid="{D5CDD505-2E9C-101B-9397-08002B2CF9AE}" pid="232" name="FSC#SKEDITIONREG@103.510:jod_AttrDateSkutocnyDatumVydania">
    <vt:lpwstr/>
  </property>
  <property fmtid="{D5CDD505-2E9C-101B-9397-08002B2CF9AE}" pid="233" name="FSC#SKEDITIONREG@103.510:jod_AttrNumCisloZmeny">
    <vt:lpwstr/>
  </property>
  <property fmtid="{D5CDD505-2E9C-101B-9397-08002B2CF9AE}" pid="234" name="FSC#SKEDITIONREG@103.510:jod_AttrStrRegCisloZaznamu">
    <vt:lpwstr/>
  </property>
  <property fmtid="{D5CDD505-2E9C-101B-9397-08002B2CF9AE}" pid="235" name="FSC#SKEDITIONREG@103.510:jod_cislodoc">
    <vt:lpwstr/>
  </property>
  <property fmtid="{D5CDD505-2E9C-101B-9397-08002B2CF9AE}" pid="236" name="FSC#SKEDITIONREG@103.510:jod_druh">
    <vt:lpwstr/>
  </property>
  <property fmtid="{D5CDD505-2E9C-101B-9397-08002B2CF9AE}" pid="237" name="FSC#SKEDITIONREG@103.510:jod_lu">
    <vt:lpwstr/>
  </property>
  <property fmtid="{D5CDD505-2E9C-101B-9397-08002B2CF9AE}" pid="238" name="FSC#SKEDITIONREG@103.510:jod_nazov">
    <vt:lpwstr/>
  </property>
  <property fmtid="{D5CDD505-2E9C-101B-9397-08002B2CF9AE}" pid="239" name="FSC#SKEDITIONREG@103.510:jod_typ">
    <vt:lpwstr/>
  </property>
  <property fmtid="{D5CDD505-2E9C-101B-9397-08002B2CF9AE}" pid="240" name="FSC#SKEDITIONREG@103.510:jod_zh">
    <vt:lpwstr/>
  </property>
  <property fmtid="{D5CDD505-2E9C-101B-9397-08002B2CF9AE}" pid="241" name="FSC#SKEDITIONREG@103.510:jod_sAttrDatePlatnostDo">
    <vt:lpwstr/>
  </property>
  <property fmtid="{D5CDD505-2E9C-101B-9397-08002B2CF9AE}" pid="242" name="FSC#SKEDITIONREG@103.510:jod_sAttrDatePlatnostOd">
    <vt:lpwstr/>
  </property>
  <property fmtid="{D5CDD505-2E9C-101B-9397-08002B2CF9AE}" pid="243" name="FSC#SKEDITIONREG@103.510:jod_sAttrDateUcinnostDoc">
    <vt:lpwstr/>
  </property>
  <property fmtid="{D5CDD505-2E9C-101B-9397-08002B2CF9AE}" pid="244" name="FSC#SKEDITIONREG@103.510:a_telephone">
    <vt:lpwstr/>
  </property>
  <property fmtid="{D5CDD505-2E9C-101B-9397-08002B2CF9AE}" pid="245" name="FSC#SKEDITIONREG@103.510:a_email">
    <vt:lpwstr/>
  </property>
  <property fmtid="{D5CDD505-2E9C-101B-9397-08002B2CF9AE}" pid="246" name="FSC#SKEDITIONREG@103.510:a_nazovOU">
    <vt:lpwstr/>
  </property>
  <property fmtid="{D5CDD505-2E9C-101B-9397-08002B2CF9AE}" pid="247" name="FSC#SKEDITIONREG@103.510:a_veduciOU">
    <vt:lpwstr/>
  </property>
  <property fmtid="{D5CDD505-2E9C-101B-9397-08002B2CF9AE}" pid="248" name="FSC#SKEDITIONREG@103.510:a_nadradeneOU">
    <vt:lpwstr/>
  </property>
  <property fmtid="{D5CDD505-2E9C-101B-9397-08002B2CF9AE}" pid="249" name="FSC#SKEDITIONREG@103.510:a_veduciOd">
    <vt:lpwstr/>
  </property>
  <property fmtid="{D5CDD505-2E9C-101B-9397-08002B2CF9AE}" pid="250" name="FSC#SKEDITIONREG@103.510:a_komu">
    <vt:lpwstr/>
  </property>
  <property fmtid="{D5CDD505-2E9C-101B-9397-08002B2CF9AE}" pid="251" name="FSC#SKEDITIONREG@103.510:a_nasecislo">
    <vt:lpwstr/>
  </property>
  <property fmtid="{D5CDD505-2E9C-101B-9397-08002B2CF9AE}" pid="252" name="FSC#SKEDITIONREG@103.510:a_riaditelOdboru">
    <vt:lpwstr/>
  </property>
  <property fmtid="{D5CDD505-2E9C-101B-9397-08002B2CF9AE}" pid="253" name="FSC#SKEDITIONREG@103.510:zaz_fileresporg_addrstreet">
    <vt:lpwstr/>
  </property>
  <property fmtid="{D5CDD505-2E9C-101B-9397-08002B2CF9AE}" pid="254" name="FSC#SKEDITIONREG@103.510:zaz_fileresporg_addrzipcode">
    <vt:lpwstr/>
  </property>
  <property fmtid="{D5CDD505-2E9C-101B-9397-08002B2CF9AE}" pid="255" name="FSC#SKEDITIONREG@103.510:zaz_fileresporg_addrcity">
    <vt:lpwstr/>
  </property>
  <property fmtid="{D5CDD505-2E9C-101B-9397-08002B2CF9AE}" pid="256" name="FSC#COOELAK@1.1001:Subject">
    <vt:lpwstr>Výzvy PRV SR 2014 - 2020</vt:lpwstr>
  </property>
  <property fmtid="{D5CDD505-2E9C-101B-9397-08002B2CF9AE}" pid="257" name="FSC#COOELAK@1.1001:FileReference">
    <vt:lpwstr>4391-2022</vt:lpwstr>
  </property>
  <property fmtid="{D5CDD505-2E9C-101B-9397-08002B2CF9AE}" pid="258" name="FSC#COOELAK@1.1001:FileRefYear">
    <vt:lpwstr>2022</vt:lpwstr>
  </property>
  <property fmtid="{D5CDD505-2E9C-101B-9397-08002B2CF9AE}" pid="259" name="FSC#COOELAK@1.1001:FileRefOrdinal">
    <vt:lpwstr>4391</vt:lpwstr>
  </property>
  <property fmtid="{D5CDD505-2E9C-101B-9397-08002B2CF9AE}" pid="260" name="FSC#COOELAK@1.1001:FileRefOU">
    <vt:lpwstr>410</vt:lpwstr>
  </property>
  <property fmtid="{D5CDD505-2E9C-101B-9397-08002B2CF9AE}" pid="261" name="FSC#COOELAK@1.1001:Organization">
    <vt:lpwstr/>
  </property>
  <property fmtid="{D5CDD505-2E9C-101B-9397-08002B2CF9AE}" pid="262" name="FSC#COOELAK@1.1001:Owner">
    <vt:lpwstr>Kužma, Emil, Ing.</vt:lpwstr>
  </property>
  <property fmtid="{D5CDD505-2E9C-101B-9397-08002B2CF9AE}" pid="263" name="FSC#COOELAK@1.1001:OwnerExtension">
    <vt:lpwstr/>
  </property>
  <property fmtid="{D5CDD505-2E9C-101B-9397-08002B2CF9AE}" pid="264" name="FSC#COOELAK@1.1001:OwnerFaxExtension">
    <vt:lpwstr/>
  </property>
  <property fmtid="{D5CDD505-2E9C-101B-9397-08002B2CF9AE}" pid="265" name="FSC#COOELAK@1.1001:DispatchedBy">
    <vt:lpwstr/>
  </property>
  <property fmtid="{D5CDD505-2E9C-101B-9397-08002B2CF9AE}" pid="266" name="FSC#COOELAK@1.1001:DispatchedAt">
    <vt:lpwstr/>
  </property>
  <property fmtid="{D5CDD505-2E9C-101B-9397-08002B2CF9AE}" pid="267" name="FSC#COOELAK@1.1001:ApprovedBy">
    <vt:lpwstr/>
  </property>
  <property fmtid="{D5CDD505-2E9C-101B-9397-08002B2CF9AE}" pid="268" name="FSC#COOELAK@1.1001:ApprovedAt">
    <vt:lpwstr/>
  </property>
  <property fmtid="{D5CDD505-2E9C-101B-9397-08002B2CF9AE}" pid="269" name="FSC#COOELAK@1.1001:Department">
    <vt:lpwstr>410 (Odbor metodiky)</vt:lpwstr>
  </property>
  <property fmtid="{D5CDD505-2E9C-101B-9397-08002B2CF9AE}" pid="270" name="FSC#COOELAK@1.1001:CreatedAt">
    <vt:lpwstr>15.06.2022</vt:lpwstr>
  </property>
  <property fmtid="{D5CDD505-2E9C-101B-9397-08002B2CF9AE}" pid="271" name="FSC#COOELAK@1.1001:OU">
    <vt:lpwstr>410 (Odbor metodiky)</vt:lpwstr>
  </property>
  <property fmtid="{D5CDD505-2E9C-101B-9397-08002B2CF9AE}" pid="272" name="FSC#COOELAK@1.1001:Priority">
    <vt:lpwstr> ()</vt:lpwstr>
  </property>
  <property fmtid="{D5CDD505-2E9C-101B-9397-08002B2CF9AE}" pid="273" name="FSC#COOELAK@1.1001:ObjBarCode">
    <vt:lpwstr>*COO.2295.100.2.12695655*</vt:lpwstr>
  </property>
  <property fmtid="{D5CDD505-2E9C-101B-9397-08002B2CF9AE}" pid="274" name="FSC#COOELAK@1.1001:RefBarCode">
    <vt:lpwstr>*COO.2295.100.2.12695601*</vt:lpwstr>
  </property>
  <property fmtid="{D5CDD505-2E9C-101B-9397-08002B2CF9AE}" pid="275" name="FSC#COOELAK@1.1001:FileRefBarCode">
    <vt:lpwstr>*4391-2022*</vt:lpwstr>
  </property>
  <property fmtid="{D5CDD505-2E9C-101B-9397-08002B2CF9AE}" pid="276" name="FSC#COOELAK@1.1001:ExternalRef">
    <vt:lpwstr/>
  </property>
  <property fmtid="{D5CDD505-2E9C-101B-9397-08002B2CF9AE}" pid="277" name="FSC#COOELAK@1.1001:IncomingNumber">
    <vt:lpwstr/>
  </property>
  <property fmtid="{D5CDD505-2E9C-101B-9397-08002B2CF9AE}" pid="278" name="FSC#COOELAK@1.1001:IncomingSubject">
    <vt:lpwstr/>
  </property>
  <property fmtid="{D5CDD505-2E9C-101B-9397-08002B2CF9AE}" pid="279" name="FSC#COOELAK@1.1001:ProcessResponsible">
    <vt:lpwstr/>
  </property>
  <property fmtid="{D5CDD505-2E9C-101B-9397-08002B2CF9AE}" pid="280" name="FSC#COOELAK@1.1001:ProcessResponsiblePhone">
    <vt:lpwstr/>
  </property>
  <property fmtid="{D5CDD505-2E9C-101B-9397-08002B2CF9AE}" pid="281" name="FSC#COOELAK@1.1001:ProcessResponsibleMail">
    <vt:lpwstr/>
  </property>
  <property fmtid="{D5CDD505-2E9C-101B-9397-08002B2CF9AE}" pid="282" name="FSC#COOELAK@1.1001:ProcessResponsibleFax">
    <vt:lpwstr/>
  </property>
  <property fmtid="{D5CDD505-2E9C-101B-9397-08002B2CF9AE}" pid="283" name="FSC#COOELAK@1.1001:ApproverFirstName">
    <vt:lpwstr/>
  </property>
  <property fmtid="{D5CDD505-2E9C-101B-9397-08002B2CF9AE}" pid="284" name="FSC#COOELAK@1.1001:ApproverSurName">
    <vt:lpwstr/>
  </property>
  <property fmtid="{D5CDD505-2E9C-101B-9397-08002B2CF9AE}" pid="285" name="FSC#COOELAK@1.1001:ApproverTitle">
    <vt:lpwstr/>
  </property>
  <property fmtid="{D5CDD505-2E9C-101B-9397-08002B2CF9AE}" pid="286" name="FSC#COOELAK@1.1001:ExternalDate">
    <vt:lpwstr/>
  </property>
  <property fmtid="{D5CDD505-2E9C-101B-9397-08002B2CF9AE}" pid="287" name="FSC#COOELAK@1.1001:SettlementApprovedAt">
    <vt:lpwstr/>
  </property>
  <property fmtid="{D5CDD505-2E9C-101B-9397-08002B2CF9AE}" pid="288" name="FSC#COOELAK@1.1001:BaseNumber">
    <vt:lpwstr>A1.02</vt:lpwstr>
  </property>
  <property fmtid="{D5CDD505-2E9C-101B-9397-08002B2CF9AE}" pid="289" name="FSC#COOELAK@1.1001:CurrentUserRolePos">
    <vt:lpwstr>referent 8</vt:lpwstr>
  </property>
  <property fmtid="{D5CDD505-2E9C-101B-9397-08002B2CF9AE}" pid="290" name="FSC#COOELAK@1.1001:CurrentUserEmail">
    <vt:lpwstr>emil.kuzma@apa.sk</vt:lpwstr>
  </property>
  <property fmtid="{D5CDD505-2E9C-101B-9397-08002B2CF9AE}" pid="291" name="FSC#ELAKGOV@1.1001:PersonalSubjGender">
    <vt:lpwstr/>
  </property>
  <property fmtid="{D5CDD505-2E9C-101B-9397-08002B2CF9AE}" pid="292" name="FSC#ELAKGOV@1.1001:PersonalSubjFirstName">
    <vt:lpwstr/>
  </property>
  <property fmtid="{D5CDD505-2E9C-101B-9397-08002B2CF9AE}" pid="293" name="FSC#ELAKGOV@1.1001:PersonalSubjSurName">
    <vt:lpwstr/>
  </property>
  <property fmtid="{D5CDD505-2E9C-101B-9397-08002B2CF9AE}" pid="294" name="FSC#ELAKGOV@1.1001:PersonalSubjSalutation">
    <vt:lpwstr/>
  </property>
  <property fmtid="{D5CDD505-2E9C-101B-9397-08002B2CF9AE}" pid="295" name="FSC#ELAKGOV@1.1001:PersonalSubjAddress">
    <vt:lpwstr/>
  </property>
  <property fmtid="{D5CDD505-2E9C-101B-9397-08002B2CF9AE}" pid="296" name="FSC#ATSTATECFG@1.1001:Office">
    <vt:lpwstr/>
  </property>
  <property fmtid="{D5CDD505-2E9C-101B-9397-08002B2CF9AE}" pid="297" name="FSC#ATSTATECFG@1.1001:Agent">
    <vt:lpwstr>Ing. Emil Kužma</vt:lpwstr>
  </property>
  <property fmtid="{D5CDD505-2E9C-101B-9397-08002B2CF9AE}" pid="298" name="FSC#ATSTATECFG@1.1001:AgentPhone">
    <vt:lpwstr/>
  </property>
  <property fmtid="{D5CDD505-2E9C-101B-9397-08002B2CF9AE}" pid="299" name="FSC#ATSTATECFG@1.1001:DepartmentFax">
    <vt:lpwstr/>
  </property>
  <property fmtid="{D5CDD505-2E9C-101B-9397-08002B2CF9AE}" pid="300" name="FSC#ATSTATECFG@1.1001:DepartmentEmail">
    <vt:lpwstr/>
  </property>
  <property fmtid="{D5CDD505-2E9C-101B-9397-08002B2CF9AE}" pid="301" name="FSC#ATSTATECFG@1.1001:SubfileDate">
    <vt:lpwstr>15.06.2022</vt:lpwstr>
  </property>
  <property fmtid="{D5CDD505-2E9C-101B-9397-08002B2CF9AE}" pid="302" name="FSC#ATSTATECFG@1.1001:SubfileSubject">
    <vt:lpwstr>Dodatok č. 3 k rozhodnutiu GR PPA 12/2022; aktualizácia č. 3 výzvy 52/PRV/2022; podopatrenie 4.1</vt:lpwstr>
  </property>
  <property fmtid="{D5CDD505-2E9C-101B-9397-08002B2CF9AE}" pid="303" name="FSC#ATSTATECFG@1.1001:DepartmentZipCode">
    <vt:lpwstr>81526</vt:lpwstr>
  </property>
  <property fmtid="{D5CDD505-2E9C-101B-9397-08002B2CF9AE}" pid="304" name="FSC#ATSTATECFG@1.1001:DepartmentCountry">
    <vt:lpwstr/>
  </property>
  <property fmtid="{D5CDD505-2E9C-101B-9397-08002B2CF9AE}" pid="305" name="FSC#ATSTATECFG@1.1001:DepartmentCity">
    <vt:lpwstr>Bratislava</vt:lpwstr>
  </property>
  <property fmtid="{D5CDD505-2E9C-101B-9397-08002B2CF9AE}" pid="306" name="FSC#ATSTATECFG@1.1001:DepartmentStreet">
    <vt:lpwstr>Hraničná ul. č. 12</vt:lpwstr>
  </property>
  <property fmtid="{D5CDD505-2E9C-101B-9397-08002B2CF9AE}" pid="307" name="FSC#ATSTATECFG@1.1001:DepartmentDVR">
    <vt:lpwstr/>
  </property>
  <property fmtid="{D5CDD505-2E9C-101B-9397-08002B2CF9AE}" pid="308" name="FSC#ATSTATECFG@1.1001:DepartmentUID">
    <vt:lpwstr/>
  </property>
  <property fmtid="{D5CDD505-2E9C-101B-9397-08002B2CF9AE}" pid="309" name="FSC#ATSTATECFG@1.1001:SubfileReference">
    <vt:lpwstr>4391-2022-64</vt:lpwstr>
  </property>
  <property fmtid="{D5CDD505-2E9C-101B-9397-08002B2CF9AE}" pid="310" name="FSC#ATSTATECFG@1.1001:Clause">
    <vt:lpwstr/>
  </property>
  <property fmtid="{D5CDD505-2E9C-101B-9397-08002B2CF9AE}" pid="311" name="FSC#ATSTATECFG@1.1001:ApprovedSignature">
    <vt:lpwstr>Ing. Martin Ševc</vt:lpwstr>
  </property>
  <property fmtid="{D5CDD505-2E9C-101B-9397-08002B2CF9AE}" pid="312" name="FSC#ATSTATECFG@1.1001:BankAccount">
    <vt:lpwstr/>
  </property>
  <property fmtid="{D5CDD505-2E9C-101B-9397-08002B2CF9AE}" pid="313" name="FSC#ATSTATECFG@1.1001:BankAccountOwner">
    <vt:lpwstr/>
  </property>
  <property fmtid="{D5CDD505-2E9C-101B-9397-08002B2CF9AE}" pid="314" name="FSC#ATSTATECFG@1.1001:BankInstitute">
    <vt:lpwstr/>
  </property>
  <property fmtid="{D5CDD505-2E9C-101B-9397-08002B2CF9AE}" pid="315" name="FSC#ATSTATECFG@1.1001:BankAccountID">
    <vt:lpwstr/>
  </property>
  <property fmtid="{D5CDD505-2E9C-101B-9397-08002B2CF9AE}" pid="316" name="FSC#ATSTATECFG@1.1001:BankAccountIBAN">
    <vt:lpwstr/>
  </property>
  <property fmtid="{D5CDD505-2E9C-101B-9397-08002B2CF9AE}" pid="317" name="FSC#ATSTATECFG@1.1001:BankAccountBIC">
    <vt:lpwstr/>
  </property>
  <property fmtid="{D5CDD505-2E9C-101B-9397-08002B2CF9AE}" pid="318" name="FSC#ATSTATECFG@1.1001:BankName">
    <vt:lpwstr/>
  </property>
  <property fmtid="{D5CDD505-2E9C-101B-9397-08002B2CF9AE}" pid="319" name="FSC#COOELAK@1.1001:ObjectAddressees">
    <vt:lpwstr/>
  </property>
  <property fmtid="{D5CDD505-2E9C-101B-9397-08002B2CF9AE}" pid="320" name="FSC#SKCONV@103.510:docname">
    <vt:lpwstr/>
  </property>
  <property fmtid="{D5CDD505-2E9C-101B-9397-08002B2CF9AE}" pid="321" name="FSC#COOSYSTEM@1.1:Container">
    <vt:lpwstr>COO.2295.100.2.12695655</vt:lpwstr>
  </property>
  <property fmtid="{D5CDD505-2E9C-101B-9397-08002B2CF9AE}" pid="322" name="FSC#FSCFOLIO@1.1001:docpropproject">
    <vt:lpwstr/>
  </property>
</Properties>
</file>