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kuzma\Desktop\4.1\6.3 2.ŽoP\"/>
    </mc:Choice>
  </mc:AlternateContent>
  <xr:revisionPtr revIDLastSave="0" documentId="13_ncr:1_{DD024FE9-F890-4691-8DB0-D309AE263A7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okyny" sheetId="1" r:id="rId1"/>
    <sheet name="Bratislavský_kraj" sheetId="2" r:id="rId2"/>
    <sheet name="Západné Slovensko" sheetId="3" r:id="rId3"/>
    <sheet name="Stredné Slovensko" sheetId="4" r:id="rId4"/>
    <sheet name="Východné Slovensko" sheetId="5" r:id="rId5"/>
    <sheet name="Hárok1" sheetId="8" state="hidden" r:id="rId6"/>
  </sheets>
  <definedNames>
    <definedName name="NRO">#REF!</definedName>
    <definedName name="VSlovensko">'Východné Slovensko'!$L$7:$L$251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9" i="4" l="1"/>
  <c r="O48" i="5"/>
  <c r="P49" i="2"/>
  <c r="G9" i="2" l="1"/>
  <c r="P9" i="2" s="1"/>
  <c r="G10" i="2"/>
  <c r="P10" i="2" s="1"/>
  <c r="G11" i="2"/>
  <c r="P11" i="2" s="1"/>
  <c r="G12" i="2"/>
  <c r="P12" i="2" s="1"/>
  <c r="G13" i="2"/>
  <c r="P13" i="2" s="1"/>
  <c r="G14" i="2"/>
  <c r="P14" i="2" s="1"/>
  <c r="G15" i="2"/>
  <c r="P15" i="2" s="1"/>
  <c r="G16" i="2"/>
  <c r="P16" i="2" s="1"/>
  <c r="G17" i="2"/>
  <c r="P17" i="2" s="1"/>
  <c r="G18" i="2"/>
  <c r="P18" i="2" s="1"/>
  <c r="G19" i="2"/>
  <c r="P19" i="2" s="1"/>
  <c r="G20" i="2"/>
  <c r="P20" i="2" s="1"/>
  <c r="G21" i="2"/>
  <c r="P21" i="2" s="1"/>
  <c r="G22" i="2"/>
  <c r="P22" i="2" s="1"/>
  <c r="G23" i="2"/>
  <c r="P23" i="2" s="1"/>
  <c r="G24" i="2"/>
  <c r="P24" i="2" s="1"/>
  <c r="G25" i="2"/>
  <c r="P25" i="2" s="1"/>
  <c r="G26" i="2"/>
  <c r="P26" i="2" s="1"/>
  <c r="G27" i="2"/>
  <c r="P27" i="2" s="1"/>
  <c r="G28" i="2"/>
  <c r="P28" i="2" s="1"/>
  <c r="G29" i="2"/>
  <c r="P29" i="2" s="1"/>
  <c r="G30" i="2"/>
  <c r="P30" i="2" s="1"/>
  <c r="G31" i="2"/>
  <c r="P31" i="2" s="1"/>
  <c r="G32" i="2"/>
  <c r="P32" i="2" s="1"/>
  <c r="G33" i="2"/>
  <c r="P33" i="2" s="1"/>
  <c r="G34" i="2"/>
  <c r="P34" i="2" s="1"/>
  <c r="G35" i="2"/>
  <c r="P35" i="2" s="1"/>
  <c r="G36" i="2"/>
  <c r="P36" i="2" s="1"/>
  <c r="G37" i="2"/>
  <c r="P37" i="2" s="1"/>
  <c r="G38" i="2"/>
  <c r="P38" i="2" s="1"/>
  <c r="G39" i="2"/>
  <c r="P39" i="2" s="1"/>
  <c r="G40" i="2"/>
  <c r="P40" i="2" s="1"/>
  <c r="G41" i="2"/>
  <c r="P41" i="2" s="1"/>
  <c r="G42" i="2"/>
  <c r="P42" i="2" s="1"/>
  <c r="G43" i="2"/>
  <c r="P43" i="2" s="1"/>
  <c r="G44" i="2"/>
  <c r="P44" i="2" s="1"/>
  <c r="G45" i="2"/>
  <c r="P45" i="2" s="1"/>
  <c r="G46" i="2"/>
  <c r="P46" i="2" s="1"/>
  <c r="G47" i="2"/>
  <c r="P47" i="2" s="1"/>
  <c r="G48" i="2"/>
  <c r="P48" i="2" s="1"/>
  <c r="G50" i="2"/>
  <c r="P50" i="2" s="1"/>
  <c r="G51" i="2"/>
  <c r="P51" i="2" s="1"/>
  <c r="G52" i="2"/>
  <c r="P52" i="2" s="1"/>
  <c r="G53" i="2"/>
  <c r="P53" i="2" s="1"/>
  <c r="G54" i="2"/>
  <c r="P54" i="2" s="1"/>
  <c r="G55" i="2"/>
  <c r="P55" i="2" s="1"/>
  <c r="G56" i="2"/>
  <c r="P56" i="2" s="1"/>
  <c r="G57" i="2"/>
  <c r="P57" i="2" s="1"/>
  <c r="G58" i="2"/>
  <c r="P58" i="2" s="1"/>
  <c r="G59" i="2"/>
  <c r="P59" i="2" s="1"/>
  <c r="G60" i="2"/>
  <c r="P60" i="2" s="1"/>
  <c r="G61" i="2"/>
  <c r="P61" i="2" s="1"/>
  <c r="G62" i="2"/>
  <c r="P62" i="2" s="1"/>
  <c r="G63" i="2"/>
  <c r="P63" i="2" s="1"/>
  <c r="G64" i="2"/>
  <c r="P64" i="2" s="1"/>
  <c r="G65" i="2"/>
  <c r="P65" i="2" s="1"/>
  <c r="G66" i="2"/>
  <c r="P66" i="2" s="1"/>
  <c r="G67" i="2"/>
  <c r="P67" i="2" s="1"/>
  <c r="G68" i="2"/>
  <c r="P68" i="2" s="1"/>
  <c r="G69" i="2"/>
  <c r="P69" i="2" s="1"/>
  <c r="G70" i="2"/>
  <c r="P70" i="2" s="1"/>
  <c r="G71" i="2"/>
  <c r="P71" i="2" s="1"/>
  <c r="G72" i="2"/>
  <c r="P72" i="2" s="1"/>
  <c r="G73" i="2"/>
  <c r="P73" i="2" s="1"/>
  <c r="G74" i="2"/>
  <c r="P74" i="2" s="1"/>
  <c r="G75" i="2"/>
  <c r="P75" i="2" s="1"/>
  <c r="G76" i="2"/>
  <c r="P76" i="2" s="1"/>
  <c r="G77" i="2"/>
  <c r="P77" i="2" s="1"/>
  <c r="G78" i="2"/>
  <c r="P78" i="2" s="1"/>
  <c r="G79" i="2"/>
  <c r="P79" i="2" s="1"/>
  <c r="G80" i="2"/>
  <c r="P80" i="2" s="1"/>
  <c r="G81" i="2"/>
  <c r="P81" i="2" s="1"/>
  <c r="G82" i="2"/>
  <c r="P82" i="2" s="1"/>
  <c r="G83" i="2"/>
  <c r="P83" i="2" s="1"/>
  <c r="G84" i="2"/>
  <c r="P84" i="2" s="1"/>
  <c r="G85" i="2"/>
  <c r="P85" i="2" s="1"/>
  <c r="G86" i="2"/>
  <c r="P86" i="2" s="1"/>
  <c r="G87" i="2"/>
  <c r="P87" i="2" s="1"/>
  <c r="G88" i="2"/>
  <c r="P88" i="2" s="1"/>
  <c r="G89" i="2"/>
  <c r="P89" i="2" s="1"/>
  <c r="G90" i="2"/>
  <c r="P90" i="2" s="1"/>
  <c r="G91" i="2"/>
  <c r="P91" i="2" s="1"/>
  <c r="G92" i="2"/>
  <c r="P92" i="2" s="1"/>
  <c r="G93" i="2"/>
  <c r="P93" i="2" s="1"/>
  <c r="G94" i="2"/>
  <c r="P94" i="2" s="1"/>
  <c r="G95" i="2"/>
  <c r="P95" i="2" s="1"/>
  <c r="G96" i="2"/>
  <c r="P96" i="2" s="1"/>
  <c r="G97" i="2"/>
  <c r="P97" i="2" s="1"/>
  <c r="G98" i="2"/>
  <c r="P98" i="2" s="1"/>
  <c r="G99" i="2"/>
  <c r="P99" i="2" s="1"/>
  <c r="G100" i="2"/>
  <c r="P100" i="2" s="1"/>
  <c r="G101" i="2"/>
  <c r="P101" i="2" s="1"/>
  <c r="G102" i="2"/>
  <c r="P102" i="2" s="1"/>
  <c r="G103" i="2"/>
  <c r="P103" i="2" s="1"/>
  <c r="G104" i="2"/>
  <c r="P104" i="2" s="1"/>
  <c r="G105" i="2"/>
  <c r="P105" i="2" s="1"/>
  <c r="G106" i="2"/>
  <c r="P106" i="2" s="1"/>
  <c r="G107" i="2"/>
  <c r="P107" i="2" s="1"/>
  <c r="G108" i="2"/>
  <c r="P108" i="2" s="1"/>
  <c r="G109" i="2"/>
  <c r="P109" i="2" s="1"/>
  <c r="G110" i="2"/>
  <c r="P110" i="2" s="1"/>
  <c r="G111" i="2"/>
  <c r="P111" i="2" s="1"/>
  <c r="G112" i="2"/>
  <c r="P112" i="2" s="1"/>
  <c r="G113" i="2"/>
  <c r="P113" i="2" s="1"/>
  <c r="G114" i="2"/>
  <c r="P114" i="2" s="1"/>
  <c r="G115" i="2"/>
  <c r="P115" i="2" s="1"/>
  <c r="G116" i="2"/>
  <c r="P116" i="2" s="1"/>
  <c r="G117" i="2"/>
  <c r="P117" i="2" s="1"/>
  <c r="G118" i="2"/>
  <c r="P118" i="2" s="1"/>
  <c r="G119" i="2"/>
  <c r="P119" i="2" s="1"/>
  <c r="G120" i="2"/>
  <c r="P120" i="2" s="1"/>
  <c r="G121" i="2"/>
  <c r="P121" i="2" s="1"/>
  <c r="G122" i="2"/>
  <c r="P122" i="2" s="1"/>
  <c r="G123" i="2"/>
  <c r="P123" i="2" s="1"/>
  <c r="G124" i="2"/>
  <c r="P124" i="2" s="1"/>
  <c r="G125" i="2"/>
  <c r="P125" i="2" s="1"/>
  <c r="G126" i="2"/>
  <c r="P126" i="2" s="1"/>
  <c r="G127" i="2"/>
  <c r="P127" i="2" s="1"/>
  <c r="G128" i="2"/>
  <c r="P128" i="2" s="1"/>
  <c r="G129" i="2"/>
  <c r="P129" i="2" s="1"/>
  <c r="G130" i="2"/>
  <c r="P130" i="2" s="1"/>
  <c r="G131" i="2"/>
  <c r="P131" i="2" s="1"/>
  <c r="G132" i="2"/>
  <c r="P132" i="2" s="1"/>
  <c r="G133" i="2"/>
  <c r="P133" i="2" s="1"/>
  <c r="G134" i="2"/>
  <c r="P134" i="2" s="1"/>
  <c r="G135" i="2"/>
  <c r="P135" i="2" s="1"/>
  <c r="G136" i="2"/>
  <c r="P136" i="2" s="1"/>
  <c r="G137" i="2"/>
  <c r="P137" i="2" s="1"/>
  <c r="G138" i="2"/>
  <c r="P138" i="2" s="1"/>
  <c r="G139" i="2"/>
  <c r="P139" i="2" s="1"/>
  <c r="G140" i="2"/>
  <c r="P140" i="2" s="1"/>
  <c r="G141" i="2"/>
  <c r="P141" i="2" s="1"/>
  <c r="G142" i="2"/>
  <c r="P142" i="2" s="1"/>
  <c r="G143" i="2"/>
  <c r="P143" i="2" s="1"/>
  <c r="G144" i="2"/>
  <c r="P144" i="2" s="1"/>
  <c r="G145" i="2"/>
  <c r="P145" i="2" s="1"/>
  <c r="G146" i="2"/>
  <c r="P146" i="2" s="1"/>
  <c r="G147" i="2"/>
  <c r="P147" i="2" s="1"/>
  <c r="G148" i="2"/>
  <c r="P148" i="2" s="1"/>
  <c r="G149" i="2"/>
  <c r="P149" i="2" s="1"/>
  <c r="G150" i="2"/>
  <c r="P150" i="2" s="1"/>
  <c r="G151" i="2"/>
  <c r="P151" i="2" s="1"/>
  <c r="G152" i="2"/>
  <c r="P152" i="2" s="1"/>
  <c r="G153" i="2"/>
  <c r="P153" i="2" s="1"/>
  <c r="G154" i="2"/>
  <c r="P154" i="2" s="1"/>
  <c r="G155" i="2"/>
  <c r="P155" i="2" s="1"/>
  <c r="G156" i="2"/>
  <c r="P156" i="2" s="1"/>
  <c r="G157" i="2"/>
  <c r="P157" i="2" s="1"/>
  <c r="G158" i="2"/>
  <c r="P158" i="2" s="1"/>
  <c r="G159" i="2"/>
  <c r="P159" i="2" s="1"/>
  <c r="G160" i="2"/>
  <c r="P160" i="2" s="1"/>
  <c r="G161" i="2"/>
  <c r="P161" i="2" s="1"/>
  <c r="G162" i="2"/>
  <c r="P162" i="2" s="1"/>
  <c r="G163" i="2"/>
  <c r="P163" i="2" s="1"/>
  <c r="G164" i="2"/>
  <c r="P164" i="2" s="1"/>
  <c r="G165" i="2"/>
  <c r="P165" i="2" s="1"/>
  <c r="G166" i="2"/>
  <c r="P166" i="2" s="1"/>
  <c r="G167" i="2"/>
  <c r="P167" i="2" s="1"/>
  <c r="G168" i="2"/>
  <c r="P168" i="2" s="1"/>
  <c r="G169" i="2"/>
  <c r="P169" i="2" s="1"/>
  <c r="G170" i="2"/>
  <c r="P170" i="2" s="1"/>
  <c r="G171" i="2"/>
  <c r="P171" i="2" s="1"/>
  <c r="G172" i="2"/>
  <c r="P172" i="2" s="1"/>
  <c r="G173" i="2"/>
  <c r="P173" i="2" s="1"/>
  <c r="G174" i="2"/>
  <c r="P174" i="2" s="1"/>
  <c r="G175" i="2"/>
  <c r="P175" i="2" s="1"/>
  <c r="G176" i="2"/>
  <c r="P176" i="2" s="1"/>
  <c r="G177" i="2"/>
  <c r="P177" i="2" s="1"/>
  <c r="G178" i="2"/>
  <c r="P178" i="2" s="1"/>
  <c r="G179" i="2"/>
  <c r="P179" i="2" s="1"/>
  <c r="G180" i="2"/>
  <c r="P180" i="2" s="1"/>
  <c r="G181" i="2"/>
  <c r="P181" i="2" s="1"/>
  <c r="G182" i="2"/>
  <c r="P182" i="2" s="1"/>
  <c r="G183" i="2"/>
  <c r="P183" i="2" s="1"/>
  <c r="G184" i="2"/>
  <c r="P184" i="2" s="1"/>
  <c r="G185" i="2"/>
  <c r="P185" i="2" s="1"/>
  <c r="G186" i="2"/>
  <c r="P186" i="2" s="1"/>
  <c r="G187" i="2"/>
  <c r="P187" i="2" s="1"/>
  <c r="G188" i="2"/>
  <c r="P188" i="2" s="1"/>
  <c r="G189" i="2"/>
  <c r="P189" i="2" s="1"/>
  <c r="G190" i="2"/>
  <c r="P190" i="2" s="1"/>
  <c r="G191" i="2"/>
  <c r="P191" i="2" s="1"/>
  <c r="G192" i="2"/>
  <c r="P192" i="2" s="1"/>
  <c r="G193" i="2"/>
  <c r="P193" i="2" s="1"/>
  <c r="G194" i="2"/>
  <c r="P194" i="2" s="1"/>
  <c r="G195" i="2"/>
  <c r="P195" i="2" s="1"/>
  <c r="G196" i="2"/>
  <c r="P196" i="2" s="1"/>
  <c r="G197" i="2"/>
  <c r="P197" i="2" s="1"/>
  <c r="G198" i="2"/>
  <c r="P198" i="2" s="1"/>
  <c r="G199" i="2"/>
  <c r="P199" i="2" s="1"/>
  <c r="G200" i="2"/>
  <c r="P200" i="2" s="1"/>
  <c r="G201" i="2"/>
  <c r="P201" i="2" s="1"/>
  <c r="G202" i="2"/>
  <c r="P202" i="2" s="1"/>
  <c r="G203" i="2"/>
  <c r="P203" i="2" s="1"/>
  <c r="G204" i="2"/>
  <c r="P204" i="2" s="1"/>
  <c r="G205" i="2"/>
  <c r="P205" i="2" s="1"/>
  <c r="G206" i="2"/>
  <c r="P206" i="2" s="1"/>
  <c r="G207" i="2"/>
  <c r="P207" i="2" s="1"/>
  <c r="G208" i="2"/>
  <c r="P208" i="2" s="1"/>
  <c r="G209" i="2"/>
  <c r="P209" i="2" s="1"/>
  <c r="G210" i="2"/>
  <c r="P210" i="2" s="1"/>
  <c r="G211" i="2"/>
  <c r="P211" i="2" s="1"/>
  <c r="G212" i="2"/>
  <c r="P212" i="2" s="1"/>
  <c r="G213" i="2"/>
  <c r="P213" i="2" s="1"/>
  <c r="G214" i="2"/>
  <c r="P214" i="2" s="1"/>
  <c r="G215" i="2"/>
  <c r="P215" i="2" s="1"/>
  <c r="G216" i="2"/>
  <c r="P216" i="2" s="1"/>
  <c r="G217" i="2"/>
  <c r="P217" i="2" s="1"/>
  <c r="G218" i="2"/>
  <c r="P218" i="2" s="1"/>
  <c r="G219" i="2"/>
  <c r="P219" i="2" s="1"/>
  <c r="G220" i="2"/>
  <c r="P220" i="2" s="1"/>
  <c r="G221" i="2"/>
  <c r="P221" i="2" s="1"/>
  <c r="G222" i="2"/>
  <c r="P222" i="2" s="1"/>
  <c r="G223" i="2"/>
  <c r="P223" i="2" s="1"/>
  <c r="G224" i="2"/>
  <c r="P224" i="2" s="1"/>
  <c r="G225" i="2"/>
  <c r="P225" i="2" s="1"/>
  <c r="G226" i="2"/>
  <c r="P226" i="2" s="1"/>
  <c r="G227" i="2"/>
  <c r="P227" i="2" s="1"/>
  <c r="G228" i="2"/>
  <c r="P228" i="2" s="1"/>
  <c r="G229" i="2"/>
  <c r="P229" i="2" s="1"/>
  <c r="G230" i="2"/>
  <c r="P230" i="2" s="1"/>
  <c r="G231" i="2"/>
  <c r="P231" i="2" s="1"/>
  <c r="G232" i="2"/>
  <c r="P232" i="2" s="1"/>
  <c r="G233" i="2"/>
  <c r="P233" i="2" s="1"/>
  <c r="G234" i="2"/>
  <c r="P234" i="2" s="1"/>
  <c r="G235" i="2"/>
  <c r="P235" i="2" s="1"/>
  <c r="G236" i="2"/>
  <c r="P236" i="2" s="1"/>
  <c r="G237" i="2"/>
  <c r="P237" i="2" s="1"/>
  <c r="G238" i="2"/>
  <c r="P238" i="2" s="1"/>
  <c r="G239" i="2"/>
  <c r="P239" i="2" s="1"/>
  <c r="G240" i="2"/>
  <c r="P240" i="2" s="1"/>
  <c r="G241" i="2"/>
  <c r="P241" i="2" s="1"/>
  <c r="G242" i="2"/>
  <c r="P242" i="2" s="1"/>
  <c r="G243" i="2"/>
  <c r="P243" i="2" s="1"/>
  <c r="G244" i="2"/>
  <c r="P244" i="2" s="1"/>
  <c r="G245" i="2"/>
  <c r="P245" i="2" s="1"/>
  <c r="G246" i="2"/>
  <c r="P246" i="2" s="1"/>
  <c r="G247" i="2"/>
  <c r="P247" i="2" s="1"/>
  <c r="G248" i="2"/>
  <c r="P248" i="2" s="1"/>
  <c r="G249" i="2"/>
  <c r="P249" i="2" s="1"/>
  <c r="G250" i="2"/>
  <c r="P250" i="2" s="1"/>
  <c r="G251" i="2"/>
  <c r="P251" i="2" s="1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51" i="3"/>
  <c r="N251" i="3" s="1"/>
  <c r="G250" i="3"/>
  <c r="N250" i="3" s="1"/>
  <c r="G249" i="3"/>
  <c r="N249" i="3" s="1"/>
  <c r="G248" i="3"/>
  <c r="N248" i="3" s="1"/>
  <c r="G247" i="3"/>
  <c r="N247" i="3" s="1"/>
  <c r="G246" i="3"/>
  <c r="N246" i="3" s="1"/>
  <c r="G245" i="3"/>
  <c r="N245" i="3" s="1"/>
  <c r="G244" i="3"/>
  <c r="N244" i="3" s="1"/>
  <c r="G243" i="3"/>
  <c r="N243" i="3" s="1"/>
  <c r="G242" i="3"/>
  <c r="N242" i="3" s="1"/>
  <c r="G241" i="3"/>
  <c r="N241" i="3" s="1"/>
  <c r="G240" i="3"/>
  <c r="N240" i="3" s="1"/>
  <c r="G239" i="3"/>
  <c r="N239" i="3" s="1"/>
  <c r="G238" i="3"/>
  <c r="N238" i="3" s="1"/>
  <c r="G237" i="3"/>
  <c r="N237" i="3" s="1"/>
  <c r="G236" i="3"/>
  <c r="N236" i="3" s="1"/>
  <c r="G235" i="3"/>
  <c r="N235" i="3" s="1"/>
  <c r="G234" i="3"/>
  <c r="N234" i="3" s="1"/>
  <c r="G233" i="3"/>
  <c r="N233" i="3" s="1"/>
  <c r="G232" i="3"/>
  <c r="N232" i="3" s="1"/>
  <c r="G231" i="3"/>
  <c r="N231" i="3" s="1"/>
  <c r="G230" i="3"/>
  <c r="N230" i="3" s="1"/>
  <c r="G229" i="3"/>
  <c r="N229" i="3" s="1"/>
  <c r="G228" i="3"/>
  <c r="N228" i="3" s="1"/>
  <c r="G227" i="3"/>
  <c r="N227" i="3" s="1"/>
  <c r="G226" i="3"/>
  <c r="N226" i="3" s="1"/>
  <c r="G225" i="3"/>
  <c r="N225" i="3" s="1"/>
  <c r="G224" i="3"/>
  <c r="N224" i="3" s="1"/>
  <c r="G223" i="3"/>
  <c r="N223" i="3" s="1"/>
  <c r="G222" i="3"/>
  <c r="N222" i="3" s="1"/>
  <c r="G221" i="3"/>
  <c r="N221" i="3" s="1"/>
  <c r="G220" i="3"/>
  <c r="N220" i="3" s="1"/>
  <c r="G219" i="3"/>
  <c r="N219" i="3" s="1"/>
  <c r="G218" i="3"/>
  <c r="N218" i="3" s="1"/>
  <c r="G217" i="3"/>
  <c r="N217" i="3" s="1"/>
  <c r="G216" i="3"/>
  <c r="N216" i="3" s="1"/>
  <c r="G215" i="3"/>
  <c r="N215" i="3" s="1"/>
  <c r="G214" i="3"/>
  <c r="N214" i="3" s="1"/>
  <c r="G213" i="3"/>
  <c r="N213" i="3" s="1"/>
  <c r="G212" i="3"/>
  <c r="N212" i="3" s="1"/>
  <c r="G211" i="3"/>
  <c r="N211" i="3" s="1"/>
  <c r="G210" i="3"/>
  <c r="N210" i="3" s="1"/>
  <c r="G209" i="3"/>
  <c r="N209" i="3" s="1"/>
  <c r="G208" i="3"/>
  <c r="N208" i="3" s="1"/>
  <c r="G207" i="3"/>
  <c r="N207" i="3" s="1"/>
  <c r="G206" i="3"/>
  <c r="N206" i="3" s="1"/>
  <c r="G205" i="3"/>
  <c r="N205" i="3" s="1"/>
  <c r="G204" i="3"/>
  <c r="N204" i="3" s="1"/>
  <c r="G203" i="3"/>
  <c r="N203" i="3" s="1"/>
  <c r="G202" i="3"/>
  <c r="N202" i="3" s="1"/>
  <c r="G201" i="3"/>
  <c r="N201" i="3" s="1"/>
  <c r="G200" i="3"/>
  <c r="N200" i="3" s="1"/>
  <c r="G199" i="3"/>
  <c r="N199" i="3" s="1"/>
  <c r="G198" i="3"/>
  <c r="N198" i="3" s="1"/>
  <c r="G197" i="3"/>
  <c r="N197" i="3" s="1"/>
  <c r="G196" i="3"/>
  <c r="N196" i="3" s="1"/>
  <c r="G195" i="3"/>
  <c r="N195" i="3" s="1"/>
  <c r="G194" i="3"/>
  <c r="N194" i="3" s="1"/>
  <c r="G193" i="3"/>
  <c r="N193" i="3" s="1"/>
  <c r="G192" i="3"/>
  <c r="N192" i="3" s="1"/>
  <c r="G191" i="3"/>
  <c r="N191" i="3" s="1"/>
  <c r="G190" i="3"/>
  <c r="N190" i="3" s="1"/>
  <c r="G189" i="3"/>
  <c r="N189" i="3" s="1"/>
  <c r="G188" i="3"/>
  <c r="N188" i="3" s="1"/>
  <c r="G187" i="3"/>
  <c r="N187" i="3" s="1"/>
  <c r="G186" i="3"/>
  <c r="N186" i="3" s="1"/>
  <c r="G185" i="3"/>
  <c r="N185" i="3" s="1"/>
  <c r="G184" i="3"/>
  <c r="N184" i="3" s="1"/>
  <c r="G183" i="3"/>
  <c r="N183" i="3" s="1"/>
  <c r="G182" i="3"/>
  <c r="N182" i="3" s="1"/>
  <c r="G181" i="3"/>
  <c r="N181" i="3" s="1"/>
  <c r="G180" i="3"/>
  <c r="N180" i="3" s="1"/>
  <c r="G179" i="3"/>
  <c r="N179" i="3" s="1"/>
  <c r="G178" i="3"/>
  <c r="N178" i="3" s="1"/>
  <c r="G177" i="3"/>
  <c r="N177" i="3" s="1"/>
  <c r="G176" i="3"/>
  <c r="N176" i="3" s="1"/>
  <c r="G175" i="3"/>
  <c r="N175" i="3" s="1"/>
  <c r="G174" i="3"/>
  <c r="N174" i="3" s="1"/>
  <c r="G173" i="3"/>
  <c r="N173" i="3" s="1"/>
  <c r="G172" i="3"/>
  <c r="N172" i="3" s="1"/>
  <c r="G171" i="3"/>
  <c r="N171" i="3" s="1"/>
  <c r="G170" i="3"/>
  <c r="N170" i="3" s="1"/>
  <c r="G169" i="3"/>
  <c r="N169" i="3" s="1"/>
  <c r="G168" i="3"/>
  <c r="N168" i="3" s="1"/>
  <c r="G167" i="3"/>
  <c r="N167" i="3" s="1"/>
  <c r="G166" i="3"/>
  <c r="N166" i="3" s="1"/>
  <c r="G165" i="3"/>
  <c r="N165" i="3" s="1"/>
  <c r="G164" i="3"/>
  <c r="N164" i="3" s="1"/>
  <c r="G163" i="3"/>
  <c r="N163" i="3" s="1"/>
  <c r="G162" i="3"/>
  <c r="N162" i="3" s="1"/>
  <c r="G161" i="3"/>
  <c r="N161" i="3" s="1"/>
  <c r="G160" i="3"/>
  <c r="N160" i="3" s="1"/>
  <c r="G159" i="3"/>
  <c r="N159" i="3" s="1"/>
  <c r="G158" i="3"/>
  <c r="N158" i="3" s="1"/>
  <c r="G157" i="3"/>
  <c r="N157" i="3" s="1"/>
  <c r="G156" i="3"/>
  <c r="N156" i="3" s="1"/>
  <c r="G155" i="3"/>
  <c r="N155" i="3" s="1"/>
  <c r="G154" i="3"/>
  <c r="N154" i="3" s="1"/>
  <c r="G153" i="3"/>
  <c r="N153" i="3" s="1"/>
  <c r="G152" i="3"/>
  <c r="N152" i="3" s="1"/>
  <c r="G151" i="3"/>
  <c r="N151" i="3" s="1"/>
  <c r="G150" i="3"/>
  <c r="N150" i="3" s="1"/>
  <c r="G149" i="3"/>
  <c r="N149" i="3" s="1"/>
  <c r="G148" i="3"/>
  <c r="N148" i="3" s="1"/>
  <c r="G147" i="3"/>
  <c r="N147" i="3" s="1"/>
  <c r="G146" i="3"/>
  <c r="N146" i="3" s="1"/>
  <c r="G145" i="3"/>
  <c r="N145" i="3" s="1"/>
  <c r="G144" i="3"/>
  <c r="N144" i="3" s="1"/>
  <c r="G143" i="3"/>
  <c r="N143" i="3" s="1"/>
  <c r="G142" i="3"/>
  <c r="N142" i="3" s="1"/>
  <c r="G141" i="3"/>
  <c r="N141" i="3" s="1"/>
  <c r="G140" i="3"/>
  <c r="N140" i="3" s="1"/>
  <c r="G139" i="3"/>
  <c r="N139" i="3" s="1"/>
  <c r="G138" i="3"/>
  <c r="N138" i="3" s="1"/>
  <c r="G137" i="3"/>
  <c r="N137" i="3" s="1"/>
  <c r="G136" i="3"/>
  <c r="N136" i="3" s="1"/>
  <c r="G135" i="3"/>
  <c r="N135" i="3" s="1"/>
  <c r="G134" i="3"/>
  <c r="N134" i="3" s="1"/>
  <c r="G133" i="3"/>
  <c r="N133" i="3" s="1"/>
  <c r="G132" i="3"/>
  <c r="N132" i="3" s="1"/>
  <c r="G131" i="3"/>
  <c r="N131" i="3" s="1"/>
  <c r="G130" i="3"/>
  <c r="N130" i="3" s="1"/>
  <c r="G129" i="3"/>
  <c r="N129" i="3" s="1"/>
  <c r="G128" i="3"/>
  <c r="N128" i="3" s="1"/>
  <c r="G127" i="3"/>
  <c r="N127" i="3" s="1"/>
  <c r="G126" i="3"/>
  <c r="N126" i="3" s="1"/>
  <c r="G125" i="3"/>
  <c r="N125" i="3" s="1"/>
  <c r="G124" i="3"/>
  <c r="N124" i="3" s="1"/>
  <c r="G123" i="3"/>
  <c r="N123" i="3" s="1"/>
  <c r="G122" i="3"/>
  <c r="N122" i="3" s="1"/>
  <c r="G121" i="3"/>
  <c r="N121" i="3" s="1"/>
  <c r="G120" i="3"/>
  <c r="N120" i="3" s="1"/>
  <c r="G119" i="3"/>
  <c r="N119" i="3" s="1"/>
  <c r="G118" i="3"/>
  <c r="N118" i="3" s="1"/>
  <c r="G117" i="3"/>
  <c r="N117" i="3" s="1"/>
  <c r="G116" i="3"/>
  <c r="N116" i="3" s="1"/>
  <c r="G115" i="3"/>
  <c r="N115" i="3" s="1"/>
  <c r="G114" i="3"/>
  <c r="N114" i="3" s="1"/>
  <c r="G113" i="3"/>
  <c r="N113" i="3" s="1"/>
  <c r="G112" i="3"/>
  <c r="N112" i="3" s="1"/>
  <c r="G111" i="3"/>
  <c r="N111" i="3" s="1"/>
  <c r="G110" i="3"/>
  <c r="N110" i="3" s="1"/>
  <c r="G109" i="3"/>
  <c r="N109" i="3" s="1"/>
  <c r="G108" i="3"/>
  <c r="N108" i="3" s="1"/>
  <c r="G107" i="3"/>
  <c r="N107" i="3" s="1"/>
  <c r="G106" i="3"/>
  <c r="N106" i="3" s="1"/>
  <c r="G105" i="3"/>
  <c r="N105" i="3" s="1"/>
  <c r="G104" i="3"/>
  <c r="N104" i="3" s="1"/>
  <c r="G103" i="3"/>
  <c r="N103" i="3" s="1"/>
  <c r="G102" i="3"/>
  <c r="N102" i="3" s="1"/>
  <c r="G101" i="3"/>
  <c r="N101" i="3" s="1"/>
  <c r="G100" i="3"/>
  <c r="N100" i="3" s="1"/>
  <c r="G99" i="3"/>
  <c r="N99" i="3" s="1"/>
  <c r="G98" i="3"/>
  <c r="N98" i="3" s="1"/>
  <c r="G97" i="3"/>
  <c r="N97" i="3" s="1"/>
  <c r="G96" i="3"/>
  <c r="N96" i="3" s="1"/>
  <c r="G95" i="3"/>
  <c r="N95" i="3" s="1"/>
  <c r="G94" i="3"/>
  <c r="N94" i="3" s="1"/>
  <c r="G93" i="3"/>
  <c r="N93" i="3" s="1"/>
  <c r="G92" i="3"/>
  <c r="N92" i="3" s="1"/>
  <c r="G91" i="3"/>
  <c r="N91" i="3" s="1"/>
  <c r="G90" i="3"/>
  <c r="N90" i="3" s="1"/>
  <c r="G89" i="3"/>
  <c r="N89" i="3" s="1"/>
  <c r="G88" i="3"/>
  <c r="N88" i="3" s="1"/>
  <c r="G87" i="3"/>
  <c r="N87" i="3" s="1"/>
  <c r="G86" i="3"/>
  <c r="N86" i="3" s="1"/>
  <c r="G85" i="3"/>
  <c r="N85" i="3" s="1"/>
  <c r="G84" i="3"/>
  <c r="N84" i="3" s="1"/>
  <c r="G83" i="3"/>
  <c r="N83" i="3" s="1"/>
  <c r="G82" i="3"/>
  <c r="N82" i="3" s="1"/>
  <c r="G81" i="3"/>
  <c r="N81" i="3" s="1"/>
  <c r="G80" i="3"/>
  <c r="N80" i="3" s="1"/>
  <c r="G79" i="3"/>
  <c r="N79" i="3" s="1"/>
  <c r="G78" i="3"/>
  <c r="N78" i="3" s="1"/>
  <c r="G77" i="3"/>
  <c r="N77" i="3" s="1"/>
  <c r="G76" i="3"/>
  <c r="N76" i="3" s="1"/>
  <c r="G75" i="3"/>
  <c r="N75" i="3" s="1"/>
  <c r="G74" i="3"/>
  <c r="N74" i="3" s="1"/>
  <c r="G73" i="3"/>
  <c r="N73" i="3" s="1"/>
  <c r="G72" i="3"/>
  <c r="N72" i="3" s="1"/>
  <c r="G71" i="3"/>
  <c r="N71" i="3" s="1"/>
  <c r="G70" i="3"/>
  <c r="N70" i="3" s="1"/>
  <c r="G69" i="3"/>
  <c r="N69" i="3" s="1"/>
  <c r="G68" i="3"/>
  <c r="N68" i="3" s="1"/>
  <c r="G67" i="3"/>
  <c r="N67" i="3" s="1"/>
  <c r="G66" i="3"/>
  <c r="N66" i="3" s="1"/>
  <c r="G65" i="3"/>
  <c r="N65" i="3" s="1"/>
  <c r="G64" i="3"/>
  <c r="N64" i="3" s="1"/>
  <c r="G63" i="3"/>
  <c r="N63" i="3" s="1"/>
  <c r="G62" i="3"/>
  <c r="N62" i="3" s="1"/>
  <c r="G61" i="3"/>
  <c r="N61" i="3" s="1"/>
  <c r="G60" i="3"/>
  <c r="N60" i="3" s="1"/>
  <c r="G59" i="3"/>
  <c r="N59" i="3" s="1"/>
  <c r="G58" i="3"/>
  <c r="N58" i="3" s="1"/>
  <c r="G57" i="3"/>
  <c r="N57" i="3" s="1"/>
  <c r="G56" i="3"/>
  <c r="N56" i="3" s="1"/>
  <c r="G55" i="3"/>
  <c r="N55" i="3" s="1"/>
  <c r="G54" i="3"/>
  <c r="N54" i="3" s="1"/>
  <c r="G53" i="3"/>
  <c r="N53" i="3" s="1"/>
  <c r="G52" i="3"/>
  <c r="N52" i="3" s="1"/>
  <c r="G51" i="3"/>
  <c r="N51" i="3" s="1"/>
  <c r="G50" i="3"/>
  <c r="N50" i="3" s="1"/>
  <c r="G49" i="3"/>
  <c r="N49" i="3" s="1"/>
  <c r="G48" i="3"/>
  <c r="N48" i="3" s="1"/>
  <c r="G47" i="3"/>
  <c r="N47" i="3" s="1"/>
  <c r="G46" i="3"/>
  <c r="N46" i="3" s="1"/>
  <c r="G45" i="3"/>
  <c r="N45" i="3" s="1"/>
  <c r="G44" i="3"/>
  <c r="N44" i="3" s="1"/>
  <c r="G43" i="3"/>
  <c r="N43" i="3" s="1"/>
  <c r="G42" i="3"/>
  <c r="N42" i="3" s="1"/>
  <c r="G41" i="3"/>
  <c r="N41" i="3" s="1"/>
  <c r="G40" i="3"/>
  <c r="N40" i="3" s="1"/>
  <c r="G39" i="3"/>
  <c r="N39" i="3" s="1"/>
  <c r="G38" i="3"/>
  <c r="N38" i="3" s="1"/>
  <c r="G37" i="3"/>
  <c r="N37" i="3" s="1"/>
  <c r="G36" i="3"/>
  <c r="N36" i="3" s="1"/>
  <c r="G35" i="3"/>
  <c r="N35" i="3" s="1"/>
  <c r="G34" i="3"/>
  <c r="N34" i="3" s="1"/>
  <c r="G33" i="3"/>
  <c r="N33" i="3" s="1"/>
  <c r="G32" i="3"/>
  <c r="N32" i="3" s="1"/>
  <c r="G31" i="3"/>
  <c r="N31" i="3" s="1"/>
  <c r="G30" i="3"/>
  <c r="N30" i="3" s="1"/>
  <c r="G29" i="3"/>
  <c r="N29" i="3" s="1"/>
  <c r="G28" i="3"/>
  <c r="N28" i="3" s="1"/>
  <c r="G27" i="3"/>
  <c r="N27" i="3" s="1"/>
  <c r="G26" i="3"/>
  <c r="N26" i="3" s="1"/>
  <c r="G25" i="3"/>
  <c r="N25" i="3" s="1"/>
  <c r="G24" i="3"/>
  <c r="N24" i="3" s="1"/>
  <c r="G23" i="3"/>
  <c r="N23" i="3" s="1"/>
  <c r="G22" i="3"/>
  <c r="N22" i="3" s="1"/>
  <c r="G21" i="3"/>
  <c r="N21" i="3" s="1"/>
  <c r="G20" i="3"/>
  <c r="N20" i="3" s="1"/>
  <c r="G19" i="3"/>
  <c r="N19" i="3" s="1"/>
  <c r="G18" i="3"/>
  <c r="N18" i="3" s="1"/>
  <c r="G17" i="3"/>
  <c r="N17" i="3" s="1"/>
  <c r="G16" i="3"/>
  <c r="N16" i="3" s="1"/>
  <c r="G15" i="3"/>
  <c r="N15" i="3" s="1"/>
  <c r="G14" i="3"/>
  <c r="N14" i="3" s="1"/>
  <c r="G13" i="3"/>
  <c r="N13" i="3" s="1"/>
  <c r="G12" i="3"/>
  <c r="N12" i="3" s="1"/>
  <c r="G11" i="3"/>
  <c r="N11" i="3" s="1"/>
  <c r="G10" i="3"/>
  <c r="N10" i="3" s="1"/>
  <c r="G9" i="3"/>
  <c r="N9" i="3" s="1"/>
  <c r="G251" i="4"/>
  <c r="O251" i="4" s="1"/>
  <c r="G250" i="4"/>
  <c r="O250" i="4" s="1"/>
  <c r="G249" i="4"/>
  <c r="O249" i="4" s="1"/>
  <c r="G248" i="4"/>
  <c r="O248" i="4" s="1"/>
  <c r="G247" i="4"/>
  <c r="O247" i="4" s="1"/>
  <c r="G246" i="4"/>
  <c r="O246" i="4" s="1"/>
  <c r="G245" i="4"/>
  <c r="O245" i="4" s="1"/>
  <c r="G244" i="4"/>
  <c r="O244" i="4" s="1"/>
  <c r="G243" i="4"/>
  <c r="O243" i="4" s="1"/>
  <c r="G242" i="4"/>
  <c r="O242" i="4" s="1"/>
  <c r="G241" i="4"/>
  <c r="O241" i="4" s="1"/>
  <c r="G240" i="4"/>
  <c r="O240" i="4" s="1"/>
  <c r="G239" i="4"/>
  <c r="O239" i="4" s="1"/>
  <c r="G238" i="4"/>
  <c r="O238" i="4" s="1"/>
  <c r="G237" i="4"/>
  <c r="O237" i="4" s="1"/>
  <c r="G236" i="4"/>
  <c r="O236" i="4" s="1"/>
  <c r="G235" i="4"/>
  <c r="O235" i="4" s="1"/>
  <c r="G234" i="4"/>
  <c r="O234" i="4" s="1"/>
  <c r="G233" i="4"/>
  <c r="O233" i="4" s="1"/>
  <c r="G232" i="4"/>
  <c r="O232" i="4" s="1"/>
  <c r="G231" i="4"/>
  <c r="O231" i="4" s="1"/>
  <c r="G230" i="4"/>
  <c r="O230" i="4" s="1"/>
  <c r="G229" i="4"/>
  <c r="O229" i="4" s="1"/>
  <c r="G228" i="4"/>
  <c r="O228" i="4" s="1"/>
  <c r="G227" i="4"/>
  <c r="O227" i="4" s="1"/>
  <c r="G226" i="4"/>
  <c r="O226" i="4" s="1"/>
  <c r="G225" i="4"/>
  <c r="O225" i="4" s="1"/>
  <c r="G224" i="4"/>
  <c r="O224" i="4" s="1"/>
  <c r="G223" i="4"/>
  <c r="O223" i="4" s="1"/>
  <c r="G222" i="4"/>
  <c r="O222" i="4" s="1"/>
  <c r="G221" i="4"/>
  <c r="O221" i="4" s="1"/>
  <c r="G220" i="4"/>
  <c r="O220" i="4" s="1"/>
  <c r="G219" i="4"/>
  <c r="O219" i="4" s="1"/>
  <c r="G218" i="4"/>
  <c r="O218" i="4" s="1"/>
  <c r="G217" i="4"/>
  <c r="O217" i="4" s="1"/>
  <c r="G216" i="4"/>
  <c r="O216" i="4" s="1"/>
  <c r="G215" i="4"/>
  <c r="O215" i="4" s="1"/>
  <c r="G214" i="4"/>
  <c r="O214" i="4" s="1"/>
  <c r="G213" i="4"/>
  <c r="O213" i="4" s="1"/>
  <c r="G212" i="4"/>
  <c r="O212" i="4" s="1"/>
  <c r="G211" i="4"/>
  <c r="O211" i="4" s="1"/>
  <c r="G210" i="4"/>
  <c r="O210" i="4" s="1"/>
  <c r="G209" i="4"/>
  <c r="O209" i="4" s="1"/>
  <c r="G208" i="4"/>
  <c r="O208" i="4" s="1"/>
  <c r="G207" i="4"/>
  <c r="O207" i="4" s="1"/>
  <c r="G206" i="4"/>
  <c r="O206" i="4" s="1"/>
  <c r="G205" i="4"/>
  <c r="O205" i="4" s="1"/>
  <c r="G204" i="4"/>
  <c r="O204" i="4" s="1"/>
  <c r="G203" i="4"/>
  <c r="O203" i="4" s="1"/>
  <c r="G202" i="4"/>
  <c r="O202" i="4" s="1"/>
  <c r="G201" i="4"/>
  <c r="O201" i="4" s="1"/>
  <c r="G200" i="4"/>
  <c r="O200" i="4" s="1"/>
  <c r="G199" i="4"/>
  <c r="O199" i="4" s="1"/>
  <c r="G198" i="4"/>
  <c r="O198" i="4" s="1"/>
  <c r="G197" i="4"/>
  <c r="O197" i="4" s="1"/>
  <c r="G196" i="4"/>
  <c r="O196" i="4" s="1"/>
  <c r="G195" i="4"/>
  <c r="O195" i="4" s="1"/>
  <c r="G194" i="4"/>
  <c r="O194" i="4" s="1"/>
  <c r="G193" i="4"/>
  <c r="O193" i="4" s="1"/>
  <c r="G192" i="4"/>
  <c r="O192" i="4" s="1"/>
  <c r="G191" i="4"/>
  <c r="O191" i="4" s="1"/>
  <c r="G190" i="4"/>
  <c r="O190" i="4" s="1"/>
  <c r="G189" i="4"/>
  <c r="O189" i="4" s="1"/>
  <c r="G188" i="4"/>
  <c r="O188" i="4" s="1"/>
  <c r="G187" i="4"/>
  <c r="O187" i="4" s="1"/>
  <c r="G186" i="4"/>
  <c r="O186" i="4" s="1"/>
  <c r="G185" i="4"/>
  <c r="O185" i="4" s="1"/>
  <c r="G184" i="4"/>
  <c r="O184" i="4" s="1"/>
  <c r="G183" i="4"/>
  <c r="O183" i="4" s="1"/>
  <c r="G182" i="4"/>
  <c r="O182" i="4" s="1"/>
  <c r="G181" i="4"/>
  <c r="O181" i="4" s="1"/>
  <c r="G180" i="4"/>
  <c r="O180" i="4" s="1"/>
  <c r="G179" i="4"/>
  <c r="O179" i="4" s="1"/>
  <c r="G178" i="4"/>
  <c r="O178" i="4" s="1"/>
  <c r="G177" i="4"/>
  <c r="O177" i="4" s="1"/>
  <c r="G176" i="4"/>
  <c r="O176" i="4" s="1"/>
  <c r="G175" i="4"/>
  <c r="O175" i="4" s="1"/>
  <c r="G174" i="4"/>
  <c r="O174" i="4" s="1"/>
  <c r="G173" i="4"/>
  <c r="O173" i="4" s="1"/>
  <c r="G172" i="4"/>
  <c r="O172" i="4" s="1"/>
  <c r="G171" i="4"/>
  <c r="O171" i="4" s="1"/>
  <c r="G170" i="4"/>
  <c r="O170" i="4" s="1"/>
  <c r="G169" i="4"/>
  <c r="O169" i="4" s="1"/>
  <c r="G168" i="4"/>
  <c r="O168" i="4" s="1"/>
  <c r="G167" i="4"/>
  <c r="O167" i="4" s="1"/>
  <c r="G166" i="4"/>
  <c r="O166" i="4" s="1"/>
  <c r="G165" i="4"/>
  <c r="O165" i="4" s="1"/>
  <c r="G164" i="4"/>
  <c r="O164" i="4" s="1"/>
  <c r="G163" i="4"/>
  <c r="O163" i="4" s="1"/>
  <c r="G162" i="4"/>
  <c r="O162" i="4" s="1"/>
  <c r="G161" i="4"/>
  <c r="O161" i="4" s="1"/>
  <c r="G160" i="4"/>
  <c r="O160" i="4" s="1"/>
  <c r="G159" i="4"/>
  <c r="O159" i="4" s="1"/>
  <c r="G158" i="4"/>
  <c r="O158" i="4" s="1"/>
  <c r="G157" i="4"/>
  <c r="O157" i="4" s="1"/>
  <c r="G156" i="4"/>
  <c r="O156" i="4" s="1"/>
  <c r="G155" i="4"/>
  <c r="O155" i="4" s="1"/>
  <c r="G154" i="4"/>
  <c r="O154" i="4" s="1"/>
  <c r="G153" i="4"/>
  <c r="O153" i="4" s="1"/>
  <c r="G152" i="4"/>
  <c r="O152" i="4" s="1"/>
  <c r="G151" i="4"/>
  <c r="O151" i="4" s="1"/>
  <c r="G150" i="4"/>
  <c r="O150" i="4" s="1"/>
  <c r="G149" i="4"/>
  <c r="O149" i="4" s="1"/>
  <c r="G148" i="4"/>
  <c r="O148" i="4" s="1"/>
  <c r="G147" i="4"/>
  <c r="O147" i="4" s="1"/>
  <c r="G146" i="4"/>
  <c r="O146" i="4" s="1"/>
  <c r="G145" i="4"/>
  <c r="O145" i="4" s="1"/>
  <c r="G144" i="4"/>
  <c r="O144" i="4" s="1"/>
  <c r="G143" i="4"/>
  <c r="O143" i="4" s="1"/>
  <c r="G142" i="4"/>
  <c r="O142" i="4" s="1"/>
  <c r="G141" i="4"/>
  <c r="O141" i="4" s="1"/>
  <c r="G140" i="4"/>
  <c r="O140" i="4" s="1"/>
  <c r="G139" i="4"/>
  <c r="O139" i="4" s="1"/>
  <c r="G138" i="4"/>
  <c r="O138" i="4" s="1"/>
  <c r="G137" i="4"/>
  <c r="O137" i="4" s="1"/>
  <c r="G136" i="4"/>
  <c r="O136" i="4" s="1"/>
  <c r="G135" i="4"/>
  <c r="O135" i="4" s="1"/>
  <c r="G134" i="4"/>
  <c r="O134" i="4" s="1"/>
  <c r="G133" i="4"/>
  <c r="O133" i="4" s="1"/>
  <c r="G132" i="4"/>
  <c r="O132" i="4" s="1"/>
  <c r="G131" i="4"/>
  <c r="O131" i="4" s="1"/>
  <c r="G130" i="4"/>
  <c r="O130" i="4" s="1"/>
  <c r="G129" i="4"/>
  <c r="O129" i="4" s="1"/>
  <c r="G128" i="4"/>
  <c r="O128" i="4" s="1"/>
  <c r="G127" i="4"/>
  <c r="O127" i="4" s="1"/>
  <c r="G126" i="4"/>
  <c r="O126" i="4" s="1"/>
  <c r="G125" i="4"/>
  <c r="O125" i="4" s="1"/>
  <c r="G124" i="4"/>
  <c r="O124" i="4" s="1"/>
  <c r="G123" i="4"/>
  <c r="O123" i="4" s="1"/>
  <c r="G122" i="4"/>
  <c r="O122" i="4" s="1"/>
  <c r="G121" i="4"/>
  <c r="O121" i="4" s="1"/>
  <c r="G120" i="4"/>
  <c r="O120" i="4" s="1"/>
  <c r="G119" i="4"/>
  <c r="O119" i="4" s="1"/>
  <c r="G118" i="4"/>
  <c r="O118" i="4" s="1"/>
  <c r="G117" i="4"/>
  <c r="O117" i="4" s="1"/>
  <c r="G116" i="4"/>
  <c r="O116" i="4" s="1"/>
  <c r="G115" i="4"/>
  <c r="O115" i="4" s="1"/>
  <c r="G114" i="4"/>
  <c r="O114" i="4" s="1"/>
  <c r="G113" i="4"/>
  <c r="O113" i="4" s="1"/>
  <c r="G112" i="4"/>
  <c r="O112" i="4" s="1"/>
  <c r="G111" i="4"/>
  <c r="O111" i="4" s="1"/>
  <c r="G110" i="4"/>
  <c r="O110" i="4" s="1"/>
  <c r="G109" i="4"/>
  <c r="O109" i="4" s="1"/>
  <c r="G108" i="4"/>
  <c r="O108" i="4" s="1"/>
  <c r="G107" i="4"/>
  <c r="O107" i="4" s="1"/>
  <c r="G106" i="4"/>
  <c r="O106" i="4" s="1"/>
  <c r="G105" i="4"/>
  <c r="O105" i="4" s="1"/>
  <c r="G104" i="4"/>
  <c r="O104" i="4" s="1"/>
  <c r="G103" i="4"/>
  <c r="O103" i="4" s="1"/>
  <c r="G102" i="4"/>
  <c r="O102" i="4" s="1"/>
  <c r="G101" i="4"/>
  <c r="O101" i="4" s="1"/>
  <c r="G100" i="4"/>
  <c r="O100" i="4" s="1"/>
  <c r="G99" i="4"/>
  <c r="O99" i="4" s="1"/>
  <c r="G98" i="4"/>
  <c r="O98" i="4" s="1"/>
  <c r="G97" i="4"/>
  <c r="O97" i="4" s="1"/>
  <c r="G96" i="4"/>
  <c r="O96" i="4" s="1"/>
  <c r="G95" i="4"/>
  <c r="O95" i="4" s="1"/>
  <c r="G94" i="4"/>
  <c r="O94" i="4" s="1"/>
  <c r="G93" i="4"/>
  <c r="O93" i="4" s="1"/>
  <c r="G92" i="4"/>
  <c r="O92" i="4" s="1"/>
  <c r="G91" i="4"/>
  <c r="O91" i="4" s="1"/>
  <c r="G90" i="4"/>
  <c r="O90" i="4" s="1"/>
  <c r="G89" i="4"/>
  <c r="O89" i="4" s="1"/>
  <c r="G88" i="4"/>
  <c r="O88" i="4" s="1"/>
  <c r="G87" i="4"/>
  <c r="O87" i="4" s="1"/>
  <c r="G86" i="4"/>
  <c r="O86" i="4" s="1"/>
  <c r="G85" i="4"/>
  <c r="O85" i="4" s="1"/>
  <c r="G84" i="4"/>
  <c r="O84" i="4" s="1"/>
  <c r="G83" i="4"/>
  <c r="O83" i="4" s="1"/>
  <c r="G82" i="4"/>
  <c r="O82" i="4" s="1"/>
  <c r="G81" i="4"/>
  <c r="O81" i="4" s="1"/>
  <c r="G80" i="4"/>
  <c r="O80" i="4" s="1"/>
  <c r="G79" i="4"/>
  <c r="O79" i="4" s="1"/>
  <c r="G78" i="4"/>
  <c r="O78" i="4" s="1"/>
  <c r="G77" i="4"/>
  <c r="O77" i="4" s="1"/>
  <c r="G76" i="4"/>
  <c r="O76" i="4" s="1"/>
  <c r="G75" i="4"/>
  <c r="O75" i="4" s="1"/>
  <c r="G74" i="4"/>
  <c r="O74" i="4" s="1"/>
  <c r="G73" i="4"/>
  <c r="O73" i="4" s="1"/>
  <c r="G72" i="4"/>
  <c r="O72" i="4" s="1"/>
  <c r="G71" i="4"/>
  <c r="O71" i="4" s="1"/>
  <c r="G70" i="4"/>
  <c r="O70" i="4" s="1"/>
  <c r="G69" i="4"/>
  <c r="O69" i="4" s="1"/>
  <c r="G68" i="4"/>
  <c r="O68" i="4" s="1"/>
  <c r="G67" i="4"/>
  <c r="O67" i="4" s="1"/>
  <c r="G66" i="4"/>
  <c r="O66" i="4" s="1"/>
  <c r="G65" i="4"/>
  <c r="O65" i="4" s="1"/>
  <c r="G64" i="4"/>
  <c r="O64" i="4" s="1"/>
  <c r="G63" i="4"/>
  <c r="O63" i="4" s="1"/>
  <c r="G62" i="4"/>
  <c r="O62" i="4" s="1"/>
  <c r="G61" i="4"/>
  <c r="O61" i="4" s="1"/>
  <c r="G60" i="4"/>
  <c r="O60" i="4" s="1"/>
  <c r="G59" i="4"/>
  <c r="O59" i="4" s="1"/>
  <c r="G58" i="4"/>
  <c r="O58" i="4" s="1"/>
  <c r="G57" i="4"/>
  <c r="O57" i="4" s="1"/>
  <c r="G56" i="4"/>
  <c r="O56" i="4" s="1"/>
  <c r="G55" i="4"/>
  <c r="O55" i="4" s="1"/>
  <c r="G54" i="4"/>
  <c r="O54" i="4" s="1"/>
  <c r="G53" i="4"/>
  <c r="O53" i="4" s="1"/>
  <c r="G52" i="4"/>
  <c r="O52" i="4" s="1"/>
  <c r="G51" i="4"/>
  <c r="O51" i="4" s="1"/>
  <c r="G50" i="4"/>
  <c r="O50" i="4" s="1"/>
  <c r="G48" i="4"/>
  <c r="O48" i="4" s="1"/>
  <c r="G47" i="4"/>
  <c r="O47" i="4" s="1"/>
  <c r="G46" i="4"/>
  <c r="O46" i="4" s="1"/>
  <c r="G45" i="4"/>
  <c r="O45" i="4" s="1"/>
  <c r="G44" i="4"/>
  <c r="O44" i="4" s="1"/>
  <c r="G43" i="4"/>
  <c r="O43" i="4" s="1"/>
  <c r="G42" i="4"/>
  <c r="O42" i="4" s="1"/>
  <c r="G41" i="4"/>
  <c r="O41" i="4" s="1"/>
  <c r="G40" i="4"/>
  <c r="O40" i="4" s="1"/>
  <c r="G39" i="4"/>
  <c r="O39" i="4" s="1"/>
  <c r="G38" i="4"/>
  <c r="O38" i="4" s="1"/>
  <c r="G37" i="4"/>
  <c r="O37" i="4" s="1"/>
  <c r="G36" i="4"/>
  <c r="O36" i="4" s="1"/>
  <c r="G35" i="4"/>
  <c r="O35" i="4" s="1"/>
  <c r="G34" i="4"/>
  <c r="O34" i="4" s="1"/>
  <c r="G33" i="4"/>
  <c r="O33" i="4" s="1"/>
  <c r="G32" i="4"/>
  <c r="O32" i="4" s="1"/>
  <c r="G31" i="4"/>
  <c r="O31" i="4" s="1"/>
  <c r="G30" i="4"/>
  <c r="O30" i="4" s="1"/>
  <c r="G29" i="4"/>
  <c r="O29" i="4" s="1"/>
  <c r="G28" i="4"/>
  <c r="O28" i="4" s="1"/>
  <c r="G27" i="4"/>
  <c r="O27" i="4" s="1"/>
  <c r="G26" i="4"/>
  <c r="O26" i="4" s="1"/>
  <c r="G25" i="4"/>
  <c r="O25" i="4" s="1"/>
  <c r="G24" i="4"/>
  <c r="O24" i="4" s="1"/>
  <c r="G23" i="4"/>
  <c r="O23" i="4" s="1"/>
  <c r="G22" i="4"/>
  <c r="O22" i="4" s="1"/>
  <c r="G21" i="4"/>
  <c r="O21" i="4" s="1"/>
  <c r="G20" i="4"/>
  <c r="O20" i="4" s="1"/>
  <c r="G19" i="4"/>
  <c r="O19" i="4" s="1"/>
  <c r="G18" i="4"/>
  <c r="O18" i="4" s="1"/>
  <c r="G17" i="4"/>
  <c r="O17" i="4" s="1"/>
  <c r="G16" i="4"/>
  <c r="O16" i="4" s="1"/>
  <c r="G15" i="4"/>
  <c r="O15" i="4" s="1"/>
  <c r="G14" i="4"/>
  <c r="O14" i="4" s="1"/>
  <c r="G13" i="4"/>
  <c r="O13" i="4" s="1"/>
  <c r="G12" i="4"/>
  <c r="O12" i="4" s="1"/>
  <c r="G11" i="4"/>
  <c r="O11" i="4" s="1"/>
  <c r="G10" i="4"/>
  <c r="O10" i="4" s="1"/>
  <c r="G9" i="4"/>
  <c r="O9" i="4" s="1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9" i="5"/>
  <c r="O8" i="5" s="1"/>
  <c r="G10" i="5"/>
  <c r="O9" i="5" s="1"/>
  <c r="G11" i="5"/>
  <c r="O10" i="5" s="1"/>
  <c r="G12" i="5"/>
  <c r="O11" i="5" s="1"/>
  <c r="G13" i="5"/>
  <c r="O12" i="5" s="1"/>
  <c r="G14" i="5"/>
  <c r="O13" i="5" s="1"/>
  <c r="G15" i="5"/>
  <c r="O14" i="5" s="1"/>
  <c r="G16" i="5"/>
  <c r="O15" i="5" s="1"/>
  <c r="G17" i="5"/>
  <c r="O16" i="5" s="1"/>
  <c r="G18" i="5"/>
  <c r="O17" i="5" s="1"/>
  <c r="G19" i="5"/>
  <c r="O18" i="5" s="1"/>
  <c r="G20" i="5"/>
  <c r="O19" i="5" s="1"/>
  <c r="G21" i="5"/>
  <c r="O20" i="5" s="1"/>
  <c r="G22" i="5"/>
  <c r="O21" i="5" s="1"/>
  <c r="G23" i="5"/>
  <c r="O22" i="5" s="1"/>
  <c r="G24" i="5"/>
  <c r="O23" i="5" s="1"/>
  <c r="G25" i="5"/>
  <c r="O24" i="5" s="1"/>
  <c r="G26" i="5"/>
  <c r="O25" i="5" s="1"/>
  <c r="G27" i="5"/>
  <c r="O26" i="5" s="1"/>
  <c r="G28" i="5"/>
  <c r="O27" i="5" s="1"/>
  <c r="G29" i="5"/>
  <c r="O28" i="5" s="1"/>
  <c r="G30" i="5"/>
  <c r="O29" i="5" s="1"/>
  <c r="G31" i="5"/>
  <c r="O30" i="5" s="1"/>
  <c r="G32" i="5"/>
  <c r="O31" i="5" s="1"/>
  <c r="G33" i="5"/>
  <c r="O32" i="5" s="1"/>
  <c r="G34" i="5"/>
  <c r="O33" i="5" s="1"/>
  <c r="G35" i="5"/>
  <c r="O34" i="5" s="1"/>
  <c r="G36" i="5"/>
  <c r="O35" i="5" s="1"/>
  <c r="G37" i="5"/>
  <c r="O36" i="5" s="1"/>
  <c r="G38" i="5"/>
  <c r="O37" i="5" s="1"/>
  <c r="G39" i="5"/>
  <c r="O38" i="5" s="1"/>
  <c r="G40" i="5"/>
  <c r="O39" i="5" s="1"/>
  <c r="G41" i="5"/>
  <c r="O40" i="5" s="1"/>
  <c r="G42" i="5"/>
  <c r="O41" i="5" s="1"/>
  <c r="G43" i="5"/>
  <c r="O42" i="5" s="1"/>
  <c r="G44" i="5"/>
  <c r="O43" i="5" s="1"/>
  <c r="G45" i="5"/>
  <c r="O44" i="5" s="1"/>
  <c r="G46" i="5"/>
  <c r="O45" i="5" s="1"/>
  <c r="G47" i="5"/>
  <c r="O46" i="5" s="1"/>
  <c r="G48" i="5"/>
  <c r="O47" i="5" s="1"/>
  <c r="G50" i="5"/>
  <c r="O49" i="5" s="1"/>
  <c r="G51" i="5"/>
  <c r="O50" i="5" s="1"/>
  <c r="G52" i="5"/>
  <c r="O51" i="5" s="1"/>
  <c r="G53" i="5"/>
  <c r="O52" i="5" s="1"/>
  <c r="G54" i="5"/>
  <c r="O53" i="5" s="1"/>
  <c r="G55" i="5"/>
  <c r="O54" i="5" s="1"/>
  <c r="G56" i="5"/>
  <c r="O55" i="5" s="1"/>
  <c r="G57" i="5"/>
  <c r="O56" i="5" s="1"/>
  <c r="G58" i="5"/>
  <c r="O57" i="5" s="1"/>
  <c r="G59" i="5"/>
  <c r="O58" i="5" s="1"/>
  <c r="G60" i="5"/>
  <c r="O59" i="5" s="1"/>
  <c r="G61" i="5"/>
  <c r="O60" i="5" s="1"/>
  <c r="G62" i="5"/>
  <c r="O61" i="5" s="1"/>
  <c r="G63" i="5"/>
  <c r="O62" i="5" s="1"/>
  <c r="G64" i="5"/>
  <c r="O63" i="5" s="1"/>
  <c r="G65" i="5"/>
  <c r="O64" i="5" s="1"/>
  <c r="G66" i="5"/>
  <c r="O65" i="5" s="1"/>
  <c r="G67" i="5"/>
  <c r="O66" i="5" s="1"/>
  <c r="G68" i="5"/>
  <c r="O67" i="5" s="1"/>
  <c r="G69" i="5"/>
  <c r="O68" i="5" s="1"/>
  <c r="G70" i="5"/>
  <c r="O69" i="5" s="1"/>
  <c r="G71" i="5"/>
  <c r="O70" i="5" s="1"/>
  <c r="G72" i="5"/>
  <c r="O71" i="5" s="1"/>
  <c r="G73" i="5"/>
  <c r="O72" i="5" s="1"/>
  <c r="G74" i="5"/>
  <c r="O73" i="5" s="1"/>
  <c r="G75" i="5"/>
  <c r="O74" i="5" s="1"/>
  <c r="G76" i="5"/>
  <c r="O75" i="5" s="1"/>
  <c r="G77" i="5"/>
  <c r="O76" i="5" s="1"/>
  <c r="G78" i="5"/>
  <c r="O77" i="5" s="1"/>
  <c r="G79" i="5"/>
  <c r="O78" i="5" s="1"/>
  <c r="G80" i="5"/>
  <c r="O79" i="5" s="1"/>
  <c r="G81" i="5"/>
  <c r="O80" i="5" s="1"/>
  <c r="G82" i="5"/>
  <c r="O81" i="5" s="1"/>
  <c r="G83" i="5"/>
  <c r="O82" i="5" s="1"/>
  <c r="G84" i="5"/>
  <c r="O83" i="5" s="1"/>
  <c r="G85" i="5"/>
  <c r="O84" i="5" s="1"/>
  <c r="G86" i="5"/>
  <c r="O85" i="5" s="1"/>
  <c r="G87" i="5"/>
  <c r="O86" i="5" s="1"/>
  <c r="G88" i="5"/>
  <c r="O87" i="5" s="1"/>
  <c r="G89" i="5"/>
  <c r="O88" i="5" s="1"/>
  <c r="G90" i="5"/>
  <c r="O89" i="5" s="1"/>
  <c r="G91" i="5"/>
  <c r="O90" i="5" s="1"/>
  <c r="G92" i="5"/>
  <c r="O91" i="5" s="1"/>
  <c r="G93" i="5"/>
  <c r="O92" i="5" s="1"/>
  <c r="G94" i="5"/>
  <c r="O93" i="5" s="1"/>
  <c r="G95" i="5"/>
  <c r="O94" i="5" s="1"/>
  <c r="G96" i="5"/>
  <c r="O95" i="5" s="1"/>
  <c r="G97" i="5"/>
  <c r="O96" i="5" s="1"/>
  <c r="G98" i="5"/>
  <c r="O97" i="5" s="1"/>
  <c r="G99" i="5"/>
  <c r="O98" i="5" s="1"/>
  <c r="G100" i="5"/>
  <c r="O99" i="5" s="1"/>
  <c r="G101" i="5"/>
  <c r="O100" i="5" s="1"/>
  <c r="G102" i="5"/>
  <c r="O101" i="5" s="1"/>
  <c r="G103" i="5"/>
  <c r="O102" i="5" s="1"/>
  <c r="G104" i="5"/>
  <c r="O103" i="5" s="1"/>
  <c r="G105" i="5"/>
  <c r="O104" i="5" s="1"/>
  <c r="G106" i="5"/>
  <c r="O105" i="5" s="1"/>
  <c r="G107" i="5"/>
  <c r="O106" i="5" s="1"/>
  <c r="G108" i="5"/>
  <c r="O107" i="5" s="1"/>
  <c r="G109" i="5"/>
  <c r="O108" i="5" s="1"/>
  <c r="G110" i="5"/>
  <c r="O109" i="5" s="1"/>
  <c r="G111" i="5"/>
  <c r="O110" i="5" s="1"/>
  <c r="G112" i="5"/>
  <c r="O111" i="5" s="1"/>
  <c r="G113" i="5"/>
  <c r="O112" i="5" s="1"/>
  <c r="G114" i="5"/>
  <c r="O113" i="5" s="1"/>
  <c r="G115" i="5"/>
  <c r="O114" i="5" s="1"/>
  <c r="G116" i="5"/>
  <c r="O115" i="5" s="1"/>
  <c r="G117" i="5"/>
  <c r="O116" i="5" s="1"/>
  <c r="G118" i="5"/>
  <c r="O117" i="5" s="1"/>
  <c r="G119" i="5"/>
  <c r="O118" i="5" s="1"/>
  <c r="G120" i="5"/>
  <c r="O119" i="5" s="1"/>
  <c r="G121" i="5"/>
  <c r="O120" i="5" s="1"/>
  <c r="G122" i="5"/>
  <c r="O121" i="5" s="1"/>
  <c r="G123" i="5"/>
  <c r="O122" i="5" s="1"/>
  <c r="G124" i="5"/>
  <c r="O123" i="5" s="1"/>
  <c r="G125" i="5"/>
  <c r="O124" i="5" s="1"/>
  <c r="G126" i="5"/>
  <c r="O125" i="5" s="1"/>
  <c r="G127" i="5"/>
  <c r="O126" i="5" s="1"/>
  <c r="G128" i="5"/>
  <c r="O127" i="5" s="1"/>
  <c r="G129" i="5"/>
  <c r="O128" i="5" s="1"/>
  <c r="G130" i="5"/>
  <c r="O129" i="5" s="1"/>
  <c r="G131" i="5"/>
  <c r="O130" i="5" s="1"/>
  <c r="G132" i="5"/>
  <c r="O131" i="5" s="1"/>
  <c r="G133" i="5"/>
  <c r="O132" i="5" s="1"/>
  <c r="G134" i="5"/>
  <c r="O133" i="5" s="1"/>
  <c r="G135" i="5"/>
  <c r="O134" i="5" s="1"/>
  <c r="G136" i="5"/>
  <c r="O135" i="5" s="1"/>
  <c r="G137" i="5"/>
  <c r="O136" i="5" s="1"/>
  <c r="G138" i="5"/>
  <c r="O137" i="5" s="1"/>
  <c r="G139" i="5"/>
  <c r="O138" i="5" s="1"/>
  <c r="G140" i="5"/>
  <c r="O139" i="5" s="1"/>
  <c r="G141" i="5"/>
  <c r="O140" i="5" s="1"/>
  <c r="G142" i="5"/>
  <c r="O141" i="5" s="1"/>
  <c r="G143" i="5"/>
  <c r="O142" i="5" s="1"/>
  <c r="G144" i="5"/>
  <c r="O143" i="5" s="1"/>
  <c r="G145" i="5"/>
  <c r="O144" i="5" s="1"/>
  <c r="G146" i="5"/>
  <c r="O145" i="5" s="1"/>
  <c r="G147" i="5"/>
  <c r="O146" i="5" s="1"/>
  <c r="G148" i="5"/>
  <c r="O147" i="5" s="1"/>
  <c r="G149" i="5"/>
  <c r="O148" i="5" s="1"/>
  <c r="G150" i="5"/>
  <c r="O149" i="5" s="1"/>
  <c r="G151" i="5"/>
  <c r="O150" i="5" s="1"/>
  <c r="G152" i="5"/>
  <c r="O151" i="5" s="1"/>
  <c r="G153" i="5"/>
  <c r="O152" i="5" s="1"/>
  <c r="G154" i="5"/>
  <c r="O153" i="5" s="1"/>
  <c r="G155" i="5"/>
  <c r="O154" i="5" s="1"/>
  <c r="G156" i="5"/>
  <c r="O155" i="5" s="1"/>
  <c r="G157" i="5"/>
  <c r="O156" i="5" s="1"/>
  <c r="G158" i="5"/>
  <c r="O157" i="5" s="1"/>
  <c r="G159" i="5"/>
  <c r="O158" i="5" s="1"/>
  <c r="G160" i="5"/>
  <c r="O159" i="5" s="1"/>
  <c r="G161" i="5"/>
  <c r="O160" i="5" s="1"/>
  <c r="G162" i="5"/>
  <c r="O161" i="5" s="1"/>
  <c r="G163" i="5"/>
  <c r="O162" i="5" s="1"/>
  <c r="G164" i="5"/>
  <c r="O163" i="5" s="1"/>
  <c r="G165" i="5"/>
  <c r="O164" i="5" s="1"/>
  <c r="G166" i="5"/>
  <c r="O165" i="5" s="1"/>
  <c r="G167" i="5"/>
  <c r="O166" i="5" s="1"/>
  <c r="G168" i="5"/>
  <c r="O167" i="5" s="1"/>
  <c r="G169" i="5"/>
  <c r="O168" i="5" s="1"/>
  <c r="G170" i="5"/>
  <c r="O169" i="5" s="1"/>
  <c r="G171" i="5"/>
  <c r="O170" i="5" s="1"/>
  <c r="G172" i="5"/>
  <c r="O171" i="5" s="1"/>
  <c r="G173" i="5"/>
  <c r="O172" i="5" s="1"/>
  <c r="G174" i="5"/>
  <c r="O173" i="5" s="1"/>
  <c r="G175" i="5"/>
  <c r="O174" i="5" s="1"/>
  <c r="G176" i="5"/>
  <c r="O175" i="5" s="1"/>
  <c r="G177" i="5"/>
  <c r="O176" i="5" s="1"/>
  <c r="G178" i="5"/>
  <c r="O177" i="5" s="1"/>
  <c r="G179" i="5"/>
  <c r="O178" i="5" s="1"/>
  <c r="G180" i="5"/>
  <c r="O179" i="5" s="1"/>
  <c r="G181" i="5"/>
  <c r="O180" i="5" s="1"/>
  <c r="G182" i="5"/>
  <c r="O181" i="5" s="1"/>
  <c r="G183" i="5"/>
  <c r="O182" i="5" s="1"/>
  <c r="G184" i="5"/>
  <c r="O183" i="5" s="1"/>
  <c r="G185" i="5"/>
  <c r="O184" i="5" s="1"/>
  <c r="G186" i="5"/>
  <c r="O185" i="5" s="1"/>
  <c r="G187" i="5"/>
  <c r="O186" i="5" s="1"/>
  <c r="G188" i="5"/>
  <c r="O187" i="5" s="1"/>
  <c r="G189" i="5"/>
  <c r="O188" i="5" s="1"/>
  <c r="G190" i="5"/>
  <c r="O189" i="5" s="1"/>
  <c r="G191" i="5"/>
  <c r="O190" i="5" s="1"/>
  <c r="G192" i="5"/>
  <c r="O191" i="5" s="1"/>
  <c r="G193" i="5"/>
  <c r="O192" i="5" s="1"/>
  <c r="G194" i="5"/>
  <c r="O193" i="5" s="1"/>
  <c r="G195" i="5"/>
  <c r="O194" i="5" s="1"/>
  <c r="G196" i="5"/>
  <c r="O195" i="5" s="1"/>
  <c r="G197" i="5"/>
  <c r="O196" i="5" s="1"/>
  <c r="G198" i="5"/>
  <c r="O197" i="5" s="1"/>
  <c r="G199" i="5"/>
  <c r="O198" i="5" s="1"/>
  <c r="G200" i="5"/>
  <c r="O199" i="5" s="1"/>
  <c r="G201" i="5"/>
  <c r="O200" i="5" s="1"/>
  <c r="G202" i="5"/>
  <c r="O201" i="5" s="1"/>
  <c r="G203" i="5"/>
  <c r="O202" i="5" s="1"/>
  <c r="G204" i="5"/>
  <c r="O203" i="5" s="1"/>
  <c r="G205" i="5"/>
  <c r="O204" i="5" s="1"/>
  <c r="G206" i="5"/>
  <c r="O205" i="5" s="1"/>
  <c r="G207" i="5"/>
  <c r="O206" i="5" s="1"/>
  <c r="G208" i="5"/>
  <c r="O207" i="5" s="1"/>
  <c r="G209" i="5"/>
  <c r="O208" i="5" s="1"/>
  <c r="G210" i="5"/>
  <c r="O209" i="5" s="1"/>
  <c r="G211" i="5"/>
  <c r="O210" i="5" s="1"/>
  <c r="G212" i="5"/>
  <c r="O211" i="5" s="1"/>
  <c r="G213" i="5"/>
  <c r="O212" i="5" s="1"/>
  <c r="G214" i="5"/>
  <c r="O213" i="5" s="1"/>
  <c r="G215" i="5"/>
  <c r="O214" i="5" s="1"/>
  <c r="G216" i="5"/>
  <c r="O215" i="5" s="1"/>
  <c r="G217" i="5"/>
  <c r="O216" i="5" s="1"/>
  <c r="G218" i="5"/>
  <c r="O217" i="5" s="1"/>
  <c r="G219" i="5"/>
  <c r="O218" i="5" s="1"/>
  <c r="G220" i="5"/>
  <c r="O219" i="5" s="1"/>
  <c r="G221" i="5"/>
  <c r="O220" i="5" s="1"/>
  <c r="G222" i="5"/>
  <c r="O221" i="5" s="1"/>
  <c r="G223" i="5"/>
  <c r="O222" i="5" s="1"/>
  <c r="G224" i="5"/>
  <c r="O223" i="5" s="1"/>
  <c r="G225" i="5"/>
  <c r="O224" i="5" s="1"/>
  <c r="G226" i="5"/>
  <c r="O225" i="5" s="1"/>
  <c r="G227" i="5"/>
  <c r="O226" i="5" s="1"/>
  <c r="G228" i="5"/>
  <c r="O227" i="5" s="1"/>
  <c r="G229" i="5"/>
  <c r="O228" i="5" s="1"/>
  <c r="G230" i="5"/>
  <c r="O229" i="5" s="1"/>
  <c r="G231" i="5"/>
  <c r="O230" i="5" s="1"/>
  <c r="G232" i="5"/>
  <c r="O231" i="5" s="1"/>
  <c r="G233" i="5"/>
  <c r="O232" i="5" s="1"/>
  <c r="G234" i="5"/>
  <c r="O233" i="5" s="1"/>
  <c r="G235" i="5"/>
  <c r="O234" i="5" s="1"/>
  <c r="G236" i="5"/>
  <c r="O235" i="5" s="1"/>
  <c r="G237" i="5"/>
  <c r="O236" i="5" s="1"/>
  <c r="G238" i="5"/>
  <c r="O237" i="5" s="1"/>
  <c r="G239" i="5"/>
  <c r="O238" i="5" s="1"/>
  <c r="G240" i="5"/>
  <c r="O239" i="5" s="1"/>
  <c r="G241" i="5"/>
  <c r="O240" i="5" s="1"/>
  <c r="G242" i="5"/>
  <c r="O241" i="5" s="1"/>
  <c r="G243" i="5"/>
  <c r="O242" i="5" s="1"/>
  <c r="G244" i="5"/>
  <c r="O243" i="5" s="1"/>
  <c r="G245" i="5"/>
  <c r="O244" i="5" s="1"/>
  <c r="G246" i="5"/>
  <c r="O245" i="5" s="1"/>
  <c r="G247" i="5"/>
  <c r="O246" i="5" s="1"/>
  <c r="G248" i="5"/>
  <c r="O247" i="5" s="1"/>
  <c r="G249" i="5"/>
  <c r="O248" i="5" s="1"/>
  <c r="G250" i="5"/>
  <c r="O249" i="5" s="1"/>
  <c r="G251" i="5"/>
  <c r="O250" i="5" s="1"/>
  <c r="G252" i="2" l="1"/>
  <c r="G252" i="4"/>
  <c r="I242" i="5" l="1"/>
  <c r="I243" i="5"/>
  <c r="I244" i="5"/>
  <c r="I245" i="5"/>
  <c r="I246" i="5"/>
  <c r="I247" i="5"/>
  <c r="I248" i="5"/>
  <c r="I249" i="5"/>
  <c r="I250" i="5"/>
  <c r="I251" i="5"/>
  <c r="K242" i="5"/>
  <c r="K243" i="5"/>
  <c r="K244" i="5"/>
  <c r="K245" i="5"/>
  <c r="K246" i="5"/>
  <c r="K247" i="5"/>
  <c r="K248" i="5"/>
  <c r="K249" i="5"/>
  <c r="K250" i="5"/>
  <c r="K251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50" i="5"/>
  <c r="K51" i="5"/>
  <c r="K52" i="5"/>
  <c r="K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50" i="4"/>
  <c r="I51" i="4"/>
  <c r="I52" i="4"/>
  <c r="I53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50" i="4"/>
  <c r="K51" i="4"/>
  <c r="K52" i="4"/>
  <c r="K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G253" i="5" l="1"/>
  <c r="K8" i="5"/>
  <c r="G274" i="3" l="1"/>
  <c r="J252" i="5"/>
  <c r="J7" i="5"/>
  <c r="J252" i="4"/>
  <c r="J7" i="4"/>
  <c r="J252" i="3"/>
  <c r="J7" i="3"/>
  <c r="J252" i="2"/>
  <c r="J7" i="2"/>
  <c r="K276" i="2" l="1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4" i="2"/>
  <c r="K233" i="2"/>
  <c r="K232" i="2"/>
  <c r="K231" i="2"/>
  <c r="K230" i="2"/>
  <c r="K229" i="2"/>
  <c r="K228" i="2"/>
  <c r="K227" i="2"/>
  <c r="K226" i="2"/>
  <c r="K225" i="2"/>
  <c r="K224" i="2"/>
  <c r="K8" i="2"/>
  <c r="K253" i="3"/>
  <c r="K8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8" i="4"/>
  <c r="K234" i="5"/>
  <c r="K235" i="5"/>
  <c r="K236" i="5"/>
  <c r="K237" i="5"/>
  <c r="K238" i="5"/>
  <c r="K239" i="5"/>
  <c r="K240" i="5"/>
  <c r="K241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7" i="5" l="1"/>
  <c r="K277" i="5"/>
  <c r="K277" i="3"/>
  <c r="K252" i="2"/>
  <c r="K277" i="2"/>
  <c r="K7" i="2"/>
  <c r="K277" i="4"/>
  <c r="K7" i="4"/>
  <c r="K7" i="3"/>
  <c r="K252" i="3"/>
  <c r="K252" i="4"/>
  <c r="K252" i="5"/>
  <c r="I8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8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8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8" i="5"/>
  <c r="I234" i="5"/>
  <c r="I235" i="5"/>
  <c r="I236" i="5"/>
  <c r="I237" i="5"/>
  <c r="I238" i="5"/>
  <c r="I239" i="5"/>
  <c r="I240" i="5"/>
  <c r="I241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A282" i="3" l="1"/>
  <c r="A282" i="2"/>
  <c r="A282" i="4"/>
  <c r="A282" i="5"/>
  <c r="K1" i="4"/>
  <c r="J1" i="4" s="1"/>
  <c r="K1" i="3"/>
  <c r="J1" i="3" s="1"/>
  <c r="K1" i="2"/>
  <c r="J1" i="2" s="1"/>
  <c r="K1" i="5"/>
  <c r="J1" i="5" s="1"/>
  <c r="F252" i="2" l="1"/>
  <c r="F252" i="3"/>
  <c r="F252" i="4"/>
  <c r="F252" i="5"/>
  <c r="F7" i="5"/>
  <c r="F7" i="4"/>
  <c r="F7" i="3"/>
  <c r="F7" i="2"/>
  <c r="G8" i="2" l="1"/>
  <c r="P8" i="2" s="1"/>
  <c r="P252" i="2" s="1"/>
  <c r="G276" i="5"/>
  <c r="G275" i="5"/>
  <c r="G274" i="5"/>
  <c r="G273" i="5"/>
  <c r="G272" i="5"/>
  <c r="G271" i="5"/>
  <c r="G270" i="5"/>
  <c r="G269" i="5"/>
  <c r="G268" i="5"/>
  <c r="G267" i="5"/>
  <c r="G266" i="5"/>
  <c r="G265" i="5"/>
  <c r="G264" i="5"/>
  <c r="G263" i="5"/>
  <c r="G262" i="5"/>
  <c r="G261" i="5"/>
  <c r="G260" i="5"/>
  <c r="G259" i="5"/>
  <c r="G258" i="5"/>
  <c r="G257" i="5"/>
  <c r="G256" i="5"/>
  <c r="G255" i="5"/>
  <c r="G254" i="5"/>
  <c r="G8" i="5"/>
  <c r="G276" i="3"/>
  <c r="G275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8" i="3"/>
  <c r="N8" i="3" s="1"/>
  <c r="N252" i="3" s="1"/>
  <c r="G277" i="3" l="1"/>
  <c r="A281" i="3" s="1"/>
  <c r="G277" i="2"/>
  <c r="A281" i="2" s="1"/>
  <c r="G277" i="5"/>
  <c r="A281" i="5" s="1"/>
  <c r="G7" i="3"/>
  <c r="G7" i="2"/>
  <c r="G252" i="3"/>
  <c r="G7" i="5"/>
  <c r="G252" i="5"/>
  <c r="O251" i="5" s="1"/>
  <c r="O252" i="5" s="1"/>
  <c r="A278" i="2" l="1"/>
  <c r="A278" i="5"/>
  <c r="A280" i="5"/>
  <c r="A280" i="2"/>
  <c r="A278" i="3" l="1"/>
  <c r="A280" i="3"/>
  <c r="G8" i="4"/>
  <c r="O8" i="4" s="1"/>
  <c r="G277" i="4" l="1"/>
  <c r="G7" i="4"/>
  <c r="A280" i="4" l="1"/>
  <c r="A281" i="4"/>
  <c r="A278" i="4"/>
  <c r="O252" i="4" l="1"/>
</calcChain>
</file>

<file path=xl/sharedStrings.xml><?xml version="1.0" encoding="utf-8"?>
<sst xmlns="http://schemas.openxmlformats.org/spreadsheetml/2006/main" count="3318" uniqueCount="372">
  <si>
    <t>Miesto realizácie</t>
  </si>
  <si>
    <t>Bratislavský kraj</t>
  </si>
  <si>
    <t>Stredné Slovensko (Žilinský a Banskobystricky kraj)</t>
  </si>
  <si>
    <t>Východné Slovensko (Prešovský a Košický kraj)</t>
  </si>
  <si>
    <t>pšenica tvrdá</t>
  </si>
  <si>
    <t>raž</t>
  </si>
  <si>
    <t>jačmeň</t>
  </si>
  <si>
    <t>ovos</t>
  </si>
  <si>
    <t>kukurica na zrno</t>
  </si>
  <si>
    <t>ostatné obilniny</t>
  </si>
  <si>
    <t>strukoviny</t>
  </si>
  <si>
    <t>zemiaky</t>
  </si>
  <si>
    <t>cukrová repa</t>
  </si>
  <si>
    <t>tabak</t>
  </si>
  <si>
    <t>chmeľ</t>
  </si>
  <si>
    <t>repka olejná a repka</t>
  </si>
  <si>
    <t>slnečnica</t>
  </si>
  <si>
    <t>sója</t>
  </si>
  <si>
    <t>ľanové semeno (ľan na produkciu oleja)</t>
  </si>
  <si>
    <t>ostatné olejniny</t>
  </si>
  <si>
    <t>ľan</t>
  </si>
  <si>
    <t>konope</t>
  </si>
  <si>
    <t>aromatické, liečivé a koreninové rastliny</t>
  </si>
  <si>
    <t>priemyselné plodiny, inde neuvedené</t>
  </si>
  <si>
    <t>čerstvá zelenina, melóny, jahody - pestované v krytom priestore</t>
  </si>
  <si>
    <t>kvety - pestované v krytom priestore</t>
  </si>
  <si>
    <r>
      <t>Krmoviny -</t>
    </r>
    <r>
      <rPr>
        <sz val="11"/>
        <color theme="1"/>
        <rFont val="Calibri"/>
        <family val="2"/>
        <charset val="238"/>
        <scheme val="minor"/>
      </rPr>
      <t xml:space="preserve"> iné zelené krmivo - kukurica na zeleno</t>
    </r>
  </si>
  <si>
    <t>Krmoviny - iné zelené krmivo - strukovinové rastliny</t>
  </si>
  <si>
    <t>krmoviny - ostatné zelené krmivo - iné ako kukurica na zeleno</t>
  </si>
  <si>
    <t xml:space="preserve">trvalé trávne porasty a lúky </t>
  </si>
  <si>
    <t>bobuľoviny - drobné ovocie</t>
  </si>
  <si>
    <t>orechy</t>
  </si>
  <si>
    <t>škôlky</t>
  </si>
  <si>
    <t>ostatné trvalé plodiny</t>
  </si>
  <si>
    <t>kone a koňovité zvieratá</t>
  </si>
  <si>
    <t>hovädzí dobytok - býky jednoročné, ale mladšie ako 2 roky</t>
  </si>
  <si>
    <t>hovädzí dobytok - jalovice jednoročné, ale mladšie ako 2 roky</t>
  </si>
  <si>
    <t>hovädzí dobytok - býky dvojročné a staršie</t>
  </si>
  <si>
    <t>jalovice, dvojročné a staršie</t>
  </si>
  <si>
    <t>dojnice</t>
  </si>
  <si>
    <t>hovädzí dobytok dvojročný a starší - ostatné kravy</t>
  </si>
  <si>
    <r>
      <t>kozy</t>
    </r>
    <r>
      <rPr>
        <sz val="11"/>
        <color rgb="FF000000"/>
        <rFont val="Calibri"/>
        <family val="2"/>
        <charset val="238"/>
        <scheme val="minor"/>
      </rPr>
      <t xml:space="preserve"> - chovné samice</t>
    </r>
  </si>
  <si>
    <r>
      <t>kozy – ostatné</t>
    </r>
    <r>
      <rPr>
        <vertAlign val="superscript"/>
        <sz val="11"/>
        <color rgb="FF000000"/>
        <rFont val="Calibri"/>
        <family val="2"/>
        <charset val="238"/>
        <scheme val="minor"/>
      </rPr>
      <t>4</t>
    </r>
  </si>
  <si>
    <t>ošípané - chovné prasnice nad 50 kg</t>
  </si>
  <si>
    <t>ošípané - ostatné</t>
  </si>
  <si>
    <r>
      <t xml:space="preserve">hydina </t>
    </r>
    <r>
      <rPr>
        <sz val="11"/>
        <color rgb="FF000000"/>
        <rFont val="Calibri"/>
        <family val="2"/>
        <charset val="238"/>
        <scheme val="minor"/>
      </rPr>
      <t>- brojlery</t>
    </r>
  </si>
  <si>
    <t>Hydina - nosnice</t>
  </si>
  <si>
    <t>morky</t>
  </si>
  <si>
    <t>kačky</t>
  </si>
  <si>
    <t>husi</t>
  </si>
  <si>
    <t>pštrosy</t>
  </si>
  <si>
    <t>ostatná hydina</t>
  </si>
  <si>
    <t>včely</t>
  </si>
  <si>
    <t>ha</t>
  </si>
  <si>
    <t>x</t>
  </si>
  <si>
    <t>ks</t>
  </si>
  <si>
    <t xml:space="preserve">Včelstvo/úľ </t>
  </si>
  <si>
    <t>Merná jednotka</t>
  </si>
  <si>
    <t>Koeficient štandardného výstupu v EUR  na mernú jednotku</t>
  </si>
  <si>
    <t>KOMODITA</t>
  </si>
  <si>
    <t>Rastlinná výroba</t>
  </si>
  <si>
    <t>Živočíšna výroba</t>
  </si>
  <si>
    <r>
      <t>ovocie mierneho pásma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</si>
  <si>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hovädzí dobytok mladší ako 1 rok - býčky a jalovičky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</si>
  <si>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ovce - chovné samice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</si>
  <si>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r>
      <t>ovce - ostatné</t>
    </r>
    <r>
      <rPr>
        <vertAlign val="superscript"/>
        <sz val="11"/>
        <color theme="1"/>
        <rFont val="Calibri"/>
        <family val="2"/>
        <charset val="238"/>
        <scheme val="minor"/>
      </rPr>
      <t>5</t>
    </r>
  </si>
  <si>
    <t>Spolu</t>
  </si>
  <si>
    <r>
      <t>Dosiahnutý štandardný výstup v čase predloženia ŽoNFP</t>
    </r>
    <r>
      <rPr>
        <b/>
        <vertAlign val="superscript"/>
        <sz val="10"/>
        <color theme="1"/>
        <rFont val="Calibri"/>
        <family val="2"/>
        <charset val="238"/>
        <scheme val="minor"/>
      </rPr>
      <t>7</t>
    </r>
  </si>
  <si>
    <t>v prípade rastlinnej výroby žiadosťou o priamu podporu na PPA**, ktorú podal v roku vyhlásenia výzvy na predkladanie ŽoNFP na toto podopatrenie za predpokladu, že výzva je vyhlásená po termíne na predkladanie žiadostí o priame platby v danom kalendárnom roku. Ak bude výzva vyhlásená v kalendárnom roku pred termínom na predkladanie žiadostí o priame platby, žiadateľ preukáže hodnotu ŠV žiadosťou o priamu podporu, ktorú podal v predchádzajúcom kalendárnom roku.</t>
  </si>
  <si>
    <t>v prípade živočíšnej výroby registráciou všetkých zvierat v Centrálnej evidencii hospodárskych zvierat, resp. v obdobnej evidencii ku dňu podania ŽoNFP;</t>
  </si>
  <si>
    <r>
      <t>počet/výmera v čase predloženia ŽoNFP</t>
    </r>
    <r>
      <rPr>
        <b/>
        <vertAlign val="superscript"/>
        <sz val="10"/>
        <color theme="1"/>
        <rFont val="Calibri"/>
        <family val="2"/>
        <charset val="238"/>
        <scheme val="minor"/>
      </rPr>
      <t>8</t>
    </r>
  </si>
  <si>
    <r>
      <rPr>
        <vertAlign val="superscript"/>
        <sz val="10"/>
        <color theme="1"/>
        <rFont val="Calibri"/>
        <family val="2"/>
        <charset val="238"/>
        <scheme val="minor"/>
      </rPr>
      <t>1</t>
    </r>
    <r>
      <rPr>
        <sz val="10"/>
        <color theme="1"/>
        <rFont val="Calibri"/>
        <family val="2"/>
        <charset val="238"/>
        <scheme val="minor"/>
      </rPr>
      <t xml:space="preserve"> Jablká, hrušky, broskyne a nektarinky, ostatné ovocie mierneho pásma.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</si>
  <si>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2 </t>
    </r>
    <r>
      <rPr>
        <sz val="10"/>
        <color theme="1"/>
        <rFont val="Calibri"/>
        <family val="2"/>
        <charset val="238"/>
        <scheme val="minor"/>
      </rPr>
      <t>Hrozno na výrobu akostného vína s chráneným označením pôvodu a s chráneným zemepisným označením.</t>
    </r>
  </si>
  <si>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ŠV týkajúci sa hovädzieho dobytka mladšieho ako 1 rok sa započítava do celkového ŠV podniku len v prípade, ak je v podniku viac HD(mladšieho ako 1 rok) než kráv. Zohľadňuje sa len ŠV toho počtu HD (mladšieho ako 1 rok), ktorý prevyšuje počet kráv v podniku.</t>
    </r>
  </si>
  <si>
    <r>
      <rPr>
        <vertAlign val="superscript"/>
        <sz val="10"/>
        <color theme="1"/>
        <rFont val="Calibri"/>
        <family val="2"/>
        <charset val="238"/>
        <scheme val="minor"/>
      </rPr>
      <t>4</t>
    </r>
    <r>
      <rPr>
        <sz val="10"/>
        <color theme="1"/>
        <rFont val="Calibri"/>
        <family val="2"/>
        <charset val="238"/>
        <scheme val="minor"/>
      </rPr>
      <t xml:space="preserve"> Jedno- alebo viacročné bahnice určené na chov.</t>
    </r>
  </si>
  <si>
    <r>
      <rPr>
        <vertAlign val="superscript"/>
        <sz val="10"/>
        <color theme="1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 xml:space="preserve"> ŠV týkajúci sa ostatných oviec a ostatných kôz sa započítava do celkového ŠV podniku len v prípade, ak v podniku nie sú žiadne chovné samice.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</si>
  <si>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6 </t>
    </r>
    <r>
      <rPr>
        <sz val="10"/>
        <color theme="1"/>
        <rFont val="Calibri"/>
        <family val="2"/>
        <charset val="238"/>
        <scheme val="minor"/>
      </rPr>
      <t>ŠV týkajúci sa prasiatok sa započítava do celkového ŠV podniku len v prípade, ak v podniku nie sú žiadne chovné samice.</t>
    </r>
  </si>
  <si>
    <r>
      <rPr>
        <vertAlign val="superscript"/>
        <sz val="10"/>
        <color theme="1"/>
        <rFont val="Calibri"/>
        <family val="2"/>
        <charset val="238"/>
        <scheme val="minor"/>
      </rPr>
      <t>7</t>
    </r>
    <r>
      <rPr>
        <sz val="10"/>
        <color theme="1"/>
        <rFont val="Calibri"/>
        <family val="2"/>
        <charset val="238"/>
        <scheme val="minor"/>
      </rPr>
      <t xml:space="preserve"> Hodnotu ŠV v požadovanom intervale žiadateľ preukáže nasledovne </t>
    </r>
  </si>
  <si>
    <r>
      <rPr>
        <vertAlign val="superscript"/>
        <sz val="10"/>
        <color theme="1"/>
        <rFont val="Calibri"/>
        <family val="2"/>
        <charset val="238"/>
        <scheme val="minor"/>
      </rPr>
      <t>8</t>
    </r>
    <r>
      <rPr>
        <sz val="10"/>
        <color theme="1"/>
        <rFont val="Calibri"/>
        <family val="2"/>
        <charset val="238"/>
        <scheme val="minor"/>
      </rPr>
      <t xml:space="preserve"> Ak sa krížovými kontrolami preukáže, že skutočná plocha žiadateľa je taká, že nespĺňa hodnoty v rámci požadovaného intervalu hodnôt štandardného výstupu, žiadateľ nie je oprávnený na podporu a bude mu vydané rozhodnutie o neschválení ŽoNFP</t>
    </r>
  </si>
  <si>
    <t>Západné Slovensko (Trnavský, Nitriansky a Trenčiansky kraj)</t>
  </si>
  <si>
    <t>Žiadateľ</t>
  </si>
  <si>
    <t>IČO</t>
  </si>
  <si>
    <t>Bratislava I</t>
  </si>
  <si>
    <t>Bratislava II</t>
  </si>
  <si>
    <t>Bratislava III</t>
  </si>
  <si>
    <t>Bratislava IV</t>
  </si>
  <si>
    <t>Bratislava V</t>
  </si>
  <si>
    <t>Malacky</t>
  </si>
  <si>
    <t>Pezinok</t>
  </si>
  <si>
    <t>Senec</t>
  </si>
  <si>
    <t>Dunajská Streda</t>
  </si>
  <si>
    <t>Galanta</t>
  </si>
  <si>
    <t>Hlohovec</t>
  </si>
  <si>
    <t>Piešťany</t>
  </si>
  <si>
    <t>Senica</t>
  </si>
  <si>
    <t>Skalica</t>
  </si>
  <si>
    <t>Trnava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</si>
  <si>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</si>
  <si>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</si>
  <si>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</si>
  <si>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</si>
  <si>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</si>
  <si>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</si>
  <si>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</si>
  <si>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</si>
  <si>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Trenčín</t>
  </si>
  <si>
    <t>Komárno</t>
  </si>
  <si>
    <t>Levice</t>
  </si>
  <si>
    <t>Nitra</t>
  </si>
  <si>
    <t>Nové Zámky</t>
  </si>
  <si>
    <t>Šaľa</t>
  </si>
  <si>
    <t>Topoľčany</t>
  </si>
  <si>
    <t>Zlaté Moravce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</si>
  <si>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</si>
  <si>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</si>
  <si>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</si>
  <si>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</si>
  <si>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</si>
  <si>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</si>
  <si>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</si>
  <si>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</si>
  <si>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</si>
  <si>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</si>
  <si>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Žilina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</si>
  <si>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</si>
  <si>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</si>
  <si>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</si>
  <si>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</si>
  <si>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</si>
  <si>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</si>
  <si>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</si>
  <si>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</si>
  <si>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</si>
  <si>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</si>
  <si>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</si>
  <si>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</si>
  <si>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</si>
  <si>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Bardejov</t>
  </si>
  <si>
    <t>Humenné</t>
  </si>
  <si>
    <t>Kežmarok</t>
  </si>
  <si>
    <t>Levoča</t>
  </si>
  <si>
    <t>Medzilaborce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</si>
  <si>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</si>
  <si>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</si>
  <si>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</si>
  <si>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</si>
  <si>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</si>
  <si>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</si>
  <si>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</si>
  <si>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</si>
  <si>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Gelnica</t>
  </si>
  <si>
    <t>Košice I</t>
  </si>
  <si>
    <t>Košice II</t>
  </si>
  <si>
    <t>Košice III</t>
  </si>
  <si>
    <t>Košice IV</t>
  </si>
  <si>
    <t>Košice - okolie</t>
  </si>
  <si>
    <t>Michalovce</t>
  </si>
  <si>
    <t>Rožňava</t>
  </si>
  <si>
    <t>Sobrance</t>
  </si>
  <si>
    <t>Spišská Nová Ves</t>
  </si>
  <si>
    <t>Trebišov</t>
  </si>
  <si>
    <t>Okres umiestnenia  poľnohospodárskej pôdy/okres registrácie chovu zvierat</t>
  </si>
  <si>
    <t>kontrola</t>
  </si>
  <si>
    <r>
      <t>počet/výmera podľa podnikateľského plánu</t>
    </r>
    <r>
      <rPr>
        <b/>
        <vertAlign val="superscript"/>
        <sz val="10"/>
        <color theme="1"/>
        <rFont val="Calibri"/>
        <family val="2"/>
        <charset val="238"/>
        <scheme val="minor"/>
      </rPr>
      <t>8</t>
    </r>
  </si>
  <si>
    <r>
      <t>Dosiahnutý štandardný výstup podľa podnikateľského plánu</t>
    </r>
    <r>
      <rPr>
        <b/>
        <vertAlign val="superscript"/>
        <sz val="10"/>
        <color theme="1"/>
        <rFont val="Calibri"/>
        <family val="2"/>
        <charset val="238"/>
        <scheme val="minor"/>
      </rPr>
      <t>7</t>
    </r>
  </si>
  <si>
    <t>kontrola2</t>
  </si>
  <si>
    <t>Tabuľka č. 2 Štandardný výstup pre Bratislavský kraj</t>
  </si>
  <si>
    <t>Tabuľka č. 2 Štandardný výstup pre Západné Slovensko</t>
  </si>
  <si>
    <t>Tabuľka č. 2 Štandardný výstup pre Stredné Slovensko</t>
  </si>
  <si>
    <t>Tabuľka č. 2 Štandardný výstup pre Východné Slovensko</t>
  </si>
  <si>
    <t>Chmeľ obyčajný</t>
  </si>
  <si>
    <t>Fazuľa záhradná (obyčajná)</t>
  </si>
  <si>
    <t>Cícer baraní</t>
  </si>
  <si>
    <t>Fazuľa ostrolistá</t>
  </si>
  <si>
    <t>Fazuľa šarlátová</t>
  </si>
  <si>
    <t>Fazuľa mesiacovitá</t>
  </si>
  <si>
    <t>Hrach siaty</t>
  </si>
  <si>
    <t>Šošovica jedlá</t>
  </si>
  <si>
    <t>Zemiaky konzumné (skoré)</t>
  </si>
  <si>
    <t>Zemiaky konzumné (neskoré)</t>
  </si>
  <si>
    <t>Repa cukrová</t>
  </si>
  <si>
    <t>Repa obyčajná cviklová (cvikla)</t>
  </si>
  <si>
    <t>Repa obyčajná (mangold)</t>
  </si>
  <si>
    <t xml:space="preserve">Kapusta repková kvaková (kvaka) </t>
  </si>
  <si>
    <t>Okrúhlica</t>
  </si>
  <si>
    <t>Kapusta hlávková</t>
  </si>
  <si>
    <t>Kapusta sitinová</t>
  </si>
  <si>
    <t>Kel hlávkový</t>
  </si>
  <si>
    <t>Kel ružičkový</t>
  </si>
  <si>
    <t>Karfiol</t>
  </si>
  <si>
    <t>Petržlen záhradný</t>
  </si>
  <si>
    <t>Paštrnák siaty pravý</t>
  </si>
  <si>
    <t>Mrkva obyčajná</t>
  </si>
  <si>
    <t>Karotka</t>
  </si>
  <si>
    <t>Reďkev </t>
  </si>
  <si>
    <t>Reďkev siata (čierna a reďkovka)</t>
  </si>
  <si>
    <t>Kaleráb (skorý)</t>
  </si>
  <si>
    <t>Kaleráb (neskorý)</t>
  </si>
  <si>
    <t xml:space="preserve">Zeler voňavý buľvový </t>
  </si>
  <si>
    <t>Zeler voňavý stonkový</t>
  </si>
  <si>
    <t>Hadí mor španielsky</t>
  </si>
  <si>
    <t>Koreňová zelenina (ostatná)</t>
  </si>
  <si>
    <t>Mak siaty</t>
  </si>
  <si>
    <t>Liečivé rastliny</t>
  </si>
  <si>
    <t>Dúška tymiánová (tymián)</t>
  </si>
  <si>
    <t>Bazalka pravá</t>
  </si>
  <si>
    <t>Medovka lekárska</t>
  </si>
  <si>
    <t>Mäta pieporná</t>
  </si>
  <si>
    <t>Pamajorán obyčajný (oregano)</t>
  </si>
  <si>
    <t>Majorán záhradný</t>
  </si>
  <si>
    <t>Rozmarín lekársky</t>
  </si>
  <si>
    <t>Šalvia lekárska</t>
  </si>
  <si>
    <t>Valeriána lekárska</t>
  </si>
  <si>
    <t>Kôpor voňavý</t>
  </si>
  <si>
    <t>Ostatné aromatické byliny</t>
  </si>
  <si>
    <t>Čakanka obyčajná</t>
  </si>
  <si>
    <t>Koreninové rastliny (ostatné)</t>
  </si>
  <si>
    <t xml:space="preserve">Zelenina a iné záhradné plodiny voľne pestované </t>
  </si>
  <si>
    <t>Poľná zelenina</t>
  </si>
  <si>
    <t>Šalát siaty</t>
  </si>
  <si>
    <t>Špenát siaty</t>
  </si>
  <si>
    <t>Cibuľa (zimná)</t>
  </si>
  <si>
    <t>Šalotka (zimná)</t>
  </si>
  <si>
    <t>Cesnak (zimný)</t>
  </si>
  <si>
    <t>Pór pestovaný (zimný)</t>
  </si>
  <si>
    <t>Cibuľa (jarná)</t>
  </si>
  <si>
    <t>Šalotka (jarná)</t>
  </si>
  <si>
    <t>Cesnak (jarný)</t>
  </si>
  <si>
    <t>Pór pestovaný (jarný)</t>
  </si>
  <si>
    <t>Uhorka nakladačka</t>
  </si>
  <si>
    <t>Uhorka šalátová</t>
  </si>
  <si>
    <t>Dyňa červená</t>
  </si>
  <si>
    <t>Melón cukrový</t>
  </si>
  <si>
    <t>Tekvica obrovská (pre produkciu na priamy konzum)</t>
  </si>
  <si>
    <t>Tekvica obrovská (pre produkciu semien na konzum a lisovanie)</t>
  </si>
  <si>
    <t>Tekvica obyčajná (pre produkciu na priamy konzum)</t>
  </si>
  <si>
    <t>Tekvica obyčajná (pre produkciu semien na konzum a lisovanie)</t>
  </si>
  <si>
    <t>Brokolica</t>
  </si>
  <si>
    <t>Paprika ročná</t>
  </si>
  <si>
    <t>Rajčiak jedlý</t>
  </si>
  <si>
    <t>Ľuľok baklažánový (baklažán)</t>
  </si>
  <si>
    <t>Špargľa</t>
  </si>
  <si>
    <t>Jahody</t>
  </si>
  <si>
    <t>Zelenina a iné záhradné plodiny pod sklom alebo fóliou</t>
  </si>
  <si>
    <t>Štiav</t>
  </si>
  <si>
    <t>Jabloň domáca</t>
  </si>
  <si>
    <t>Hruška obyčajná</t>
  </si>
  <si>
    <t>Broskyňa obyčajná</t>
  </si>
  <si>
    <t>Nektárinka</t>
  </si>
  <si>
    <t>Slivka domáca</t>
  </si>
  <si>
    <t>Marhuľa obyčajná</t>
  </si>
  <si>
    <t>Ringlota</t>
  </si>
  <si>
    <t>Slivka čerešňoplodá (myrobalán)</t>
  </si>
  <si>
    <t>Višňa</t>
  </si>
  <si>
    <t>Brusnica pravá</t>
  </si>
  <si>
    <t>Ríbezľa</t>
  </si>
  <si>
    <t>Egreš obyčajný</t>
  </si>
  <si>
    <t>Rakytník rešetliakovitý</t>
  </si>
  <si>
    <t>Malina</t>
  </si>
  <si>
    <t>Baza čierna</t>
  </si>
  <si>
    <t>Jarabina čierna</t>
  </si>
  <si>
    <t>Jarabina vtáčia</t>
  </si>
  <si>
    <t>Černica</t>
  </si>
  <si>
    <t>Orech kráľovský</t>
  </si>
  <si>
    <t>Lieska obyčajná</t>
  </si>
  <si>
    <t>Mandľa obyčajná</t>
  </si>
  <si>
    <t>Gaštan jedlý</t>
  </si>
  <si>
    <t>Vinohrady</t>
  </si>
  <si>
    <t>Zemolez</t>
  </si>
  <si>
    <t>Kód plodiny 2019</t>
  </si>
  <si>
    <t>Názov plodiny na rok 2019</t>
  </si>
  <si>
    <t>pšenica mäkká a špaldová</t>
  </si>
  <si>
    <t>Pšenica špaldová</t>
  </si>
  <si>
    <t>Pšenica jarna</t>
  </si>
  <si>
    <t>Pšenica ozimná</t>
  </si>
  <si>
    <t>Pšenica tvrdá</t>
  </si>
  <si>
    <t>Raž siata</t>
  </si>
  <si>
    <t>Tritikale</t>
  </si>
  <si>
    <t>Jačmeň ozimný</t>
  </si>
  <si>
    <t>Jačmeň jarný</t>
  </si>
  <si>
    <t>Ovos siaty</t>
  </si>
  <si>
    <t>Kukurica</t>
  </si>
  <si>
    <t>Pohánka</t>
  </si>
  <si>
    <t>Proso</t>
  </si>
  <si>
    <t>Cirok</t>
  </si>
  <si>
    <t>Cirok sudánsky</t>
  </si>
  <si>
    <t>Láskavec</t>
  </si>
  <si>
    <t>Lesknica kanárska</t>
  </si>
  <si>
    <t>Hrach siaty kŕmny</t>
  </si>
  <si>
    <t>Hrach siaty (peluška)</t>
  </si>
  <si>
    <t xml:space="preserve">Hrach siaty pravý stržňový  </t>
  </si>
  <si>
    <t>Bôb obyčajný</t>
  </si>
  <si>
    <t>Bôb konský</t>
  </si>
  <si>
    <t>Hrachor siaty</t>
  </si>
  <si>
    <t>Lupina biela</t>
  </si>
  <si>
    <t>Lupina žltá</t>
  </si>
  <si>
    <t>Lupina úzkolistá</t>
  </si>
  <si>
    <t>Vika  huňatá</t>
  </si>
  <si>
    <t>Vika panónska</t>
  </si>
  <si>
    <t>Vika siata</t>
  </si>
  <si>
    <t>Zemiaky sadbové</t>
  </si>
  <si>
    <t>Tabak Virginia</t>
  </si>
  <si>
    <t>Tabak Burley</t>
  </si>
  <si>
    <t>Repica olejnatá</t>
  </si>
  <si>
    <t xml:space="preserve">Kapusta repková pravá - ozimná  </t>
  </si>
  <si>
    <t>Kapusta repková pravá - jarná</t>
  </si>
  <si>
    <t>Slnečnica ročná</t>
  </si>
  <si>
    <t>Sója fazuľová</t>
  </si>
  <si>
    <t>Ľan siaty olejný</t>
  </si>
  <si>
    <t>Horčica biela</t>
  </si>
  <si>
    <t>Ľan siaty priadny</t>
  </si>
  <si>
    <t>Konopa siata</t>
  </si>
  <si>
    <t>Ligurček lekársky</t>
  </si>
  <si>
    <t>Ostropestrec mariánsky</t>
  </si>
  <si>
    <t>Šafran siaty</t>
  </si>
  <si>
    <t>Fenikel obyčajný</t>
  </si>
  <si>
    <t>Rasca lúčna</t>
  </si>
  <si>
    <t>Rumanček kamilkový</t>
  </si>
  <si>
    <t>Požlt farbiarsky</t>
  </si>
  <si>
    <t>Bavlník</t>
  </si>
  <si>
    <t>Zmiešaná plodina</t>
  </si>
  <si>
    <t>čerstvá zelenina, melóny, jahody  - pestované na otvorenom priestranstve</t>
  </si>
  <si>
    <t>Povojník batátový (batát)</t>
  </si>
  <si>
    <t xml:space="preserve">Chren dedinský </t>
  </si>
  <si>
    <t>Kukurica pukancová</t>
  </si>
  <si>
    <t>Kukurica cukrová</t>
  </si>
  <si>
    <t>Slnečnica hľuznatá</t>
  </si>
  <si>
    <t>Žerucha siata</t>
  </si>
  <si>
    <t>kvety - pestované na otvorenom priestranstve</t>
  </si>
  <si>
    <t xml:space="preserve">Kvety a okrasné rastliny voľne pestované </t>
  </si>
  <si>
    <t>Kvety a okrasné rastliny pod sklom alebo fóliou</t>
  </si>
  <si>
    <t>Krmoviny - dočasný trávny porast</t>
  </si>
  <si>
    <t>Ďatelina lúčna</t>
  </si>
  <si>
    <t>Ďatelina hybridná</t>
  </si>
  <si>
    <t>Ďatelina plazivá</t>
  </si>
  <si>
    <t>Ďatelina purpurová</t>
  </si>
  <si>
    <t>Ďatelina perzská</t>
  </si>
  <si>
    <t>Slez kŕmny</t>
  </si>
  <si>
    <t>Lucerna siata</t>
  </si>
  <si>
    <t>Vtákonoha siata</t>
  </si>
  <si>
    <t>Trávy a iné rastlinné krmivá </t>
  </si>
  <si>
    <t>Vičenec vikolistý</t>
  </si>
  <si>
    <t>Facélia vratičolistá</t>
  </si>
  <si>
    <t>Krmoviny - iné zelené krmivo - kukurica na zeleno</t>
  </si>
  <si>
    <t>Kukurica na zeleno</t>
  </si>
  <si>
    <t>Kukurica na siláž</t>
  </si>
  <si>
    <t>Crotalaria</t>
  </si>
  <si>
    <t>Sida obojpohlavná</t>
  </si>
  <si>
    <t>ostatné plodiny na ornej pôde</t>
  </si>
  <si>
    <t>Repa kŕmna</t>
  </si>
  <si>
    <t>pôda ležiaca ladom bez dotácií</t>
  </si>
  <si>
    <t>Pôda ležiaca úhorom</t>
  </si>
  <si>
    <t>Trvalý trávny porast</t>
  </si>
  <si>
    <t>Teplomilné a suchomilné trvalé trávne porasty (typ A)</t>
  </si>
  <si>
    <t>Mezofilné trvalé trávne porasty (typ B)</t>
  </si>
  <si>
    <t>Horské kosné lúky (typ C)</t>
  </si>
  <si>
    <t>Vlhkomilné porasty nižších polôh (typ D)</t>
  </si>
  <si>
    <t>Nížinné aluviálne porasty (typ E)</t>
  </si>
  <si>
    <t>Vlhkomilné porasty vyšších polôh, slatinné a bezkolencové lúky (typ F)</t>
  </si>
  <si>
    <t>Vysokohorské trávne porasty (typ G)</t>
  </si>
  <si>
    <t>ovocie mierneho pásma1</t>
  </si>
  <si>
    <r>
      <t>ovocie mierneho pásma</t>
    </r>
    <r>
      <rPr>
        <vertAlign val="superscript"/>
        <sz val="11"/>
        <color rgb="FF000000"/>
        <rFont val="Calibri"/>
        <family val="2"/>
        <charset val="238"/>
        <scheme val="minor"/>
      </rPr>
      <t>1</t>
    </r>
  </si>
  <si>
    <t>Čerešňa vtáčia</t>
  </si>
  <si>
    <t>Čučoriedka</t>
  </si>
  <si>
    <t>Ruža jabĺčková</t>
  </si>
  <si>
    <t>Drieň obyčajný</t>
  </si>
  <si>
    <t>Škôlky s drevnatými rastlinami</t>
  </si>
  <si>
    <t>Ovocné sady</t>
  </si>
  <si>
    <t>Bylinné trvalé plodiny</t>
  </si>
  <si>
    <t>vinohrady</t>
  </si>
  <si>
    <t xml:space="preserve">vinohrady </t>
  </si>
  <si>
    <t>V prípade kombinácie sa miesto realizácie projektu pre výpočet štandardného výstupu určí ako miesto, v ktorom žiadateľ dosiahol viac ako 50 % hodnoty štandardného výstupu.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</si>
</sst>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4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8" fillId="0" borderId="0"/>
  </cellStyleXfs>
  <cellXfs count="90">
    <xf numFmtId="0" fontId="0" fillId="0" borderId="0" xfId="0"/>
    <xf numFmtId="0" fontId="1" fillId="0" borderId="0" xfId="0" applyFont="1"/>
    <xf numFmtId="0" fontId="5" fillId="0" borderId="0" xfId="0" applyFont="1"/>
    <xf numFmtId="0" fontId="9" fillId="0" borderId="0" xfId="0" applyFont="1"/>
    <xf numFmtId="0" fontId="0" fillId="0" borderId="0" xfId="0"/>
    <xf numFmtId="0" fontId="0" fillId="0" borderId="0" xfId="0" applyBorder="1"/>
    <xf numFmtId="0" fontId="9" fillId="0" borderId="0" xfId="0" applyFont="1"/>
    <xf numFmtId="0" fontId="12" fillId="4" borderId="0" xfId="0" applyFont="1" applyFill="1" applyAlignment="1">
      <alignment vertical="center"/>
    </xf>
    <xf numFmtId="0" fontId="11" fillId="4" borderId="0" xfId="0" applyFont="1" applyFill="1" applyAlignment="1">
      <alignment horizontal="center" vertical="center"/>
    </xf>
    <xf numFmtId="3" fontId="9" fillId="4" borderId="0" xfId="0" applyNumberFormat="1" applyFont="1" applyFill="1" applyAlignment="1">
      <alignment horizontal="right" vertical="center"/>
    </xf>
    <xf numFmtId="0" fontId="9" fillId="4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4" fontId="0" fillId="0" borderId="1" xfId="0" applyNumberFormat="1" applyFont="1" applyBorder="1" applyAlignment="1" applyProtection="1">
      <alignment vertical="center"/>
      <protection locked="0"/>
    </xf>
    <xf numFmtId="4" fontId="1" fillId="0" borderId="1" xfId="0" applyNumberFormat="1" applyFont="1" applyBorder="1" applyAlignment="1" applyProtection="1">
      <alignment horizontal="center" vertical="center"/>
    </xf>
    <xf numFmtId="0" fontId="7" fillId="5" borderId="0" xfId="0" applyFont="1" applyFill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0" fillId="5" borderId="0" xfId="0" applyFill="1" applyAlignment="1">
      <alignment horizontal="right" vertical="center"/>
    </xf>
    <xf numFmtId="0" fontId="0" fillId="5" borderId="0" xfId="0" applyFill="1"/>
    <xf numFmtId="4" fontId="0" fillId="5" borderId="0" xfId="0" applyNumberFormat="1" applyFill="1" applyAlignment="1">
      <alignment vertical="center"/>
    </xf>
    <xf numFmtId="4" fontId="0" fillId="0" borderId="1" xfId="0" applyNumberFormat="1" applyFont="1" applyBorder="1" applyAlignment="1" applyProtection="1">
      <alignment vertical="center"/>
      <protection hidden="1"/>
    </xf>
    <xf numFmtId="4" fontId="0" fillId="0" borderId="1" xfId="0" applyNumberFormat="1" applyBorder="1" applyAlignment="1">
      <alignment horizontal="right" vertical="center"/>
    </xf>
    <xf numFmtId="0" fontId="12" fillId="4" borderId="5" xfId="0" applyFont="1" applyFill="1" applyBorder="1" applyAlignment="1">
      <alignment vertical="center"/>
    </xf>
    <xf numFmtId="0" fontId="7" fillId="4" borderId="6" xfId="0" applyFont="1" applyFill="1" applyBorder="1" applyAlignment="1">
      <alignment horizontal="center" vertical="center"/>
    </xf>
    <xf numFmtId="3" fontId="0" fillId="4" borderId="6" xfId="0" applyNumberFormat="1" applyFill="1" applyBorder="1" applyAlignment="1">
      <alignment horizontal="right" vertical="center"/>
    </xf>
    <xf numFmtId="3" fontId="0" fillId="4" borderId="7" xfId="0" applyNumberFormat="1" applyFill="1" applyBorder="1" applyAlignment="1">
      <alignment horizontal="right" vertical="center"/>
    </xf>
    <xf numFmtId="0" fontId="9" fillId="4" borderId="8" xfId="0" applyFont="1" applyFill="1" applyBorder="1"/>
    <xf numFmtId="0" fontId="17" fillId="0" borderId="0" xfId="3" applyNumberFormat="1" applyFont="1" applyFill="1" applyBorder="1" applyAlignment="1">
      <alignment vertical="center"/>
    </xf>
    <xf numFmtId="0" fontId="17" fillId="0" borderId="0" xfId="4" applyNumberFormat="1" applyFont="1" applyFill="1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9" fillId="0" borderId="9" xfId="0" applyFont="1" applyBorder="1" applyAlignment="1">
      <alignment horizontal="center" vertical="center" wrapText="1"/>
    </xf>
    <xf numFmtId="4" fontId="0" fillId="0" borderId="0" xfId="0" applyNumberFormat="1"/>
    <xf numFmtId="3" fontId="1" fillId="4" borderId="6" xfId="0" applyNumberFormat="1" applyFont="1" applyFill="1" applyBorder="1" applyAlignment="1">
      <alignment vertical="center"/>
    </xf>
    <xf numFmtId="4" fontId="0" fillId="3" borderId="1" xfId="0" applyNumberFormat="1" applyFont="1" applyFill="1" applyBorder="1" applyAlignment="1" applyProtection="1">
      <alignment vertical="center"/>
      <protection locked="0"/>
    </xf>
    <xf numFmtId="0" fontId="0" fillId="0" borderId="9" xfId="0" applyBorder="1"/>
    <xf numFmtId="4" fontId="0" fillId="0" borderId="0" xfId="0" applyNumberFormat="1" applyFont="1" applyBorder="1" applyAlignment="1" applyProtection="1">
      <alignment vertical="center"/>
      <protection hidden="1"/>
    </xf>
    <xf numFmtId="4" fontId="1" fillId="0" borderId="0" xfId="0" applyNumberFormat="1" applyFont="1" applyBorder="1" applyAlignment="1" applyProtection="1">
      <alignment horizontal="center" vertical="center"/>
    </xf>
    <xf numFmtId="3" fontId="0" fillId="4" borderId="0" xfId="0" applyNumberFormat="1" applyFill="1" applyBorder="1" applyAlignment="1">
      <alignment horizontal="right" vertical="center"/>
    </xf>
    <xf numFmtId="4" fontId="1" fillId="4" borderId="0" xfId="0" applyNumberFormat="1" applyFont="1" applyFill="1" applyAlignment="1" applyProtection="1">
      <alignment horizontal="right" vertical="center" wrapText="1"/>
      <protection hidden="1"/>
    </xf>
    <xf numFmtId="3" fontId="1" fillId="4" borderId="6" xfId="0" applyNumberFormat="1" applyFont="1" applyFill="1" applyBorder="1" applyAlignment="1" applyProtection="1">
      <alignment vertical="center"/>
      <protection hidden="1"/>
    </xf>
    <xf numFmtId="4" fontId="1" fillId="4" borderId="6" xfId="0" applyNumberFormat="1" applyFont="1" applyFill="1" applyBorder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Border="1" applyAlignment="1">
      <alignment horizontal="left" vertical="center"/>
    </xf>
    <xf numFmtId="0" fontId="0" fillId="0" borderId="0" xfId="0" applyNumberFormat="1"/>
    <xf numFmtId="1" fontId="0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left" vertical="center"/>
    </xf>
    <xf numFmtId="1" fontId="0" fillId="0" borderId="1" xfId="0" applyNumberFormat="1" applyFont="1" applyBorder="1" applyAlignment="1" applyProtection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left" vertical="center"/>
    </xf>
    <xf numFmtId="0" fontId="0" fillId="0" borderId="1" xfId="0" applyFont="1" applyBorder="1" applyAlignment="1"/>
    <xf numFmtId="4" fontId="0" fillId="0" borderId="7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center" vertical="center"/>
    </xf>
    <xf numFmtId="4" fontId="0" fillId="0" borderId="7" xfId="0" applyNumberFormat="1" applyFont="1" applyBorder="1" applyAlignment="1">
      <alignment vertical="center"/>
    </xf>
    <xf numFmtId="4" fontId="0" fillId="0" borderId="7" xfId="0" applyNumberFormat="1" applyFont="1" applyBorder="1" applyAlignment="1" applyProtection="1">
      <alignment vertical="center"/>
    </xf>
    <xf numFmtId="4" fontId="0" fillId="0" borderId="7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 applyProtection="1">
      <alignment horizontal="center" vertical="center"/>
      <protection locked="0"/>
    </xf>
    <xf numFmtId="4" fontId="0" fillId="0" borderId="1" xfId="0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NumberFormat="1" applyAlignment="1">
      <alignment horizontal="center"/>
    </xf>
    <xf numFmtId="0" fontId="20" fillId="5" borderId="0" xfId="0" applyFont="1" applyFill="1" applyAlignment="1">
      <alignment vertical="center"/>
    </xf>
    <xf numFmtId="0" fontId="20" fillId="5" borderId="0" xfId="0" applyFont="1" applyFill="1" applyAlignment="1">
      <alignment horizontal="center" vertical="center"/>
    </xf>
    <xf numFmtId="1" fontId="0" fillId="0" borderId="0" xfId="0" applyNumberFormat="1"/>
    <xf numFmtId="0" fontId="0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2" borderId="0" xfId="1" applyFont="1" applyFill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9" fillId="0" borderId="3" xfId="0" applyFont="1" applyBorder="1" applyAlignment="1" applyProtection="1">
      <alignment horizontal="left" vertical="center"/>
      <protection hidden="1"/>
    </xf>
    <xf numFmtId="0" fontId="9" fillId="0" borderId="10" xfId="0" applyFont="1" applyBorder="1" applyAlignment="1" applyProtection="1">
      <alignment horizontal="left" vertical="center"/>
      <protection hidden="1"/>
    </xf>
    <xf numFmtId="0" fontId="9" fillId="0" borderId="4" xfId="0" applyFont="1" applyBorder="1" applyAlignment="1" applyProtection="1">
      <alignment horizontal="left" vertical="center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left" vertical="center"/>
    </xf>
    <xf numFmtId="0" fontId="9" fillId="0" borderId="2" xfId="0" applyFont="1" applyBorder="1" applyAlignment="1" applyProtection="1">
      <alignment horizontal="left" vertical="center"/>
      <protection hidden="1"/>
    </xf>
    <xf numFmtId="0" fontId="9" fillId="0" borderId="2" xfId="0" applyFont="1" applyBorder="1" applyAlignment="1" applyProtection="1">
      <alignment horizontal="left" vertical="center" wrapText="1"/>
      <protection hidden="1"/>
    </xf>
  </cellXfs>
  <cellStyles count="6">
    <cellStyle name="Hypertextové prepojenie" xfId="1" builtinId="8"/>
    <cellStyle name="Normal_Tab4" xfId="3" xr:uid="{00000000-0005-0000-0000-000001000000}"/>
    <cellStyle name="Normálna" xfId="0" builtinId="0"/>
    <cellStyle name="Normálne 2 2" xfId="5" xr:uid="{00000000-0005-0000-0000-000003000000}"/>
    <cellStyle name="Normálne 3" xfId="2" xr:uid="{00000000-0005-0000-0000-000004000000}"/>
    <cellStyle name="normální_MIERA1_2" xfId="4" xr:uid="{00000000-0005-0000-0000-000005000000}"/>
  </cellStyles>
  <dxfs count="132"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  <protection locked="1" hidden="1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numFmt numFmtId="0" formatCode="General"/>
    </dxf>
    <dxf>
      <fill>
        <patternFill patternType="solid">
          <fgColor indexed="64"/>
          <bgColor theme="4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/>
      </border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  <protection locked="1" hidden="1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numFmt numFmtId="0" formatCode="General"/>
    </dxf>
    <dxf>
      <fill>
        <patternFill patternType="solid">
          <fgColor indexed="64"/>
          <bgColor theme="4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/>
      </border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  <protection locked="1" hidden="1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numFmt numFmtId="0" formatCode="General"/>
    </dxf>
    <dxf>
      <fill>
        <patternFill patternType="solid">
          <fgColor indexed="64"/>
          <bgColor theme="4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numFmt numFmtId="4" formatCode="#,##0.00"/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/>
      </border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protection locked="1" hidden="1"/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  <protection locked="1" hidden="1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numFmt numFmtId="0" formatCode="General"/>
    </dxf>
    <dxf>
      <fill>
        <patternFill patternType="solid">
          <fgColor indexed="64"/>
          <bgColor theme="4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99FF"/>
      <color rgb="FF99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uľka37" displayName="Tabuľka37" ref="A6:L277" totalsRowCount="1" headerRowDxfId="114" totalsRowDxfId="112" headerRowBorderDxfId="113">
  <autoFilter ref="A6:L276" xr:uid="{00000000-0009-0000-0100-000006000000}"/>
  <tableColumns count="12">
    <tableColumn id="1" xr3:uid="{00000000-0010-0000-0000-000001000000}" name="KOMODITA" totalsRowLabel="Spolu" totalsRowDxfId="111"/>
    <tableColumn id="2" xr3:uid="{00000000-0010-0000-0000-000002000000}" name="Merná jednotka" totalsRowDxfId="110"/>
    <tableColumn id="12" xr3:uid="{00000000-0010-0000-0000-00000C000000}" name="Kód plodiny 2019" dataDxfId="109" totalsRowDxfId="108"/>
    <tableColumn id="11" xr3:uid="{00000000-0010-0000-0000-00000B000000}" name="Názov plodiny na rok 2019" dataDxfId="107" totalsRowDxfId="106"/>
    <tableColumn id="3" xr3:uid="{00000000-0010-0000-0000-000003000000}" name="Koeficient štandardného výstupu v EUR  na mernú jednotku" totalsRowDxfId="105"/>
    <tableColumn id="4" xr3:uid="{00000000-0010-0000-0000-000004000000}" name="počet/výmera v čase predloženia ŽoNFP8" totalsRowDxfId="104"/>
    <tableColumn id="5" xr3:uid="{00000000-0010-0000-0000-000005000000}" name="Dosiahnutý štandardný výstup v čase predloženia ŽoNFP7" totalsRowFunction="custom" totalsRowDxfId="103">
      <calculatedColumnFormula>Tabuľka37[[#This Row],[Koeficient štandardného výstupu v EUR  na mernú jednotku]]*Tabuľka37[[#This Row],[počet/výmera v čase predloženia ŽoNFP8]]</calculatedColumnFormula>
      <totalsRowFormula>SUM(G253:G276,G8:G251)</totalsRowFormula>
    </tableColumn>
    <tableColumn id="6" xr3:uid="{00000000-0010-0000-0000-000006000000}" name="Okres umiestnenia  poľnohospodárskej pôdy/okres registrácie chovu zvierat" totalsRowDxfId="102"/>
    <tableColumn id="7" xr3:uid="{00000000-0010-0000-0000-000007000000}" name="kontrola" dataDxfId="101" totalsRowDxfId="100">
      <calculatedColumnFormula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calculatedColumnFormula>
    </tableColumn>
    <tableColumn id="8" xr3:uid="{00000000-0010-0000-0000-000008000000}" name="počet/výmera podľa podnikateľského plánu8" totalsRowDxfId="99"/>
    <tableColumn id="9" xr3:uid="{00000000-0010-0000-0000-000009000000}" name="Dosiahnutý štandardný výstup podľa podnikateľského plánu7" totalsRowFunction="custom" dataDxfId="98" totalsRowDxfId="97">
      <totalsRowFormula>SUM(K253:K276,K8:K251)</totalsRowFormula>
    </tableColumn>
    <tableColumn id="10" xr3:uid="{00000000-0010-0000-0000-00000A000000}" name="kontrola2" dataDxfId="96" totalsRowDxfId="9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uľka32" displayName="Tabuľka32" ref="A6:K277" totalsRowCount="1" headerRowDxfId="81" totalsRowDxfId="79" headerRowBorderDxfId="80">
  <autoFilter ref="A6:K276" xr:uid="{00000000-0009-0000-0100-000001000000}"/>
  <tableColumns count="11">
    <tableColumn id="1" xr3:uid="{00000000-0010-0000-0100-000001000000}" name="KOMODITA" totalsRowLabel="Spolu" totalsRowDxfId="78"/>
    <tableColumn id="2" xr3:uid="{00000000-0010-0000-0100-000002000000}" name="Merná jednotka" totalsRowDxfId="77"/>
    <tableColumn id="11" xr3:uid="{00000000-0010-0000-0100-00000B000000}" name="Kód plodiny 2019" dataDxfId="76" totalsRowDxfId="75"/>
    <tableColumn id="10" xr3:uid="{00000000-0010-0000-0100-00000A000000}" name="Názov plodiny na rok 2019" dataDxfId="74" totalsRowDxfId="73"/>
    <tableColumn id="3" xr3:uid="{00000000-0010-0000-0100-000003000000}" name="Koeficient štandardného výstupu v EUR  na mernú jednotku" totalsRowDxfId="72"/>
    <tableColumn id="4" xr3:uid="{00000000-0010-0000-0100-000004000000}" name="počet/výmera v čase predloženia ŽoNFP8" dataDxfId="71" totalsRowDxfId="70"/>
    <tableColumn id="5" xr3:uid="{00000000-0010-0000-0100-000005000000}" name="Dosiahnutý štandardný výstup v čase predloženia ŽoNFP7" totalsRowFunction="custom" totalsRowDxfId="69">
      <calculatedColumnFormula>Tabuľka32[[#This Row],[Koeficient štandardného výstupu v EUR  na mernú jednotku]]*Tabuľka32[[#This Row],[počet/výmera v čase predloženia ŽoNFP8]]</calculatedColumnFormula>
      <totalsRowFormula>SUM(G253:G276,G8:G251)</totalsRowFormula>
    </tableColumn>
    <tableColumn id="6" xr3:uid="{00000000-0010-0000-0100-000006000000}" name="Okres umiestnenia  poľnohospodárskej pôdy/okres registrácie chovu zvierat" totalsRowDxfId="68"/>
    <tableColumn id="7" xr3:uid="{00000000-0010-0000-0100-000007000000}" name="kontrola" dataDxfId="67" totalsRowDxfId="66">
      <calculatedColumnFormula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calculatedColumnFormula>
    </tableColumn>
    <tableColumn id="8" xr3:uid="{00000000-0010-0000-0100-000008000000}" name="počet/výmera podľa podnikateľského plánu8" totalsRowDxfId="65"/>
    <tableColumn id="9" xr3:uid="{00000000-0010-0000-0100-000009000000}" name="Dosiahnutý štandardný výstup podľa podnikateľského plánu7" totalsRowFunction="custom" dataDxfId="64" totalsRowDxfId="63">
      <calculatedColumnFormula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calculatedColumnFormula>
      <totalsRowFormula>SUM(K253:K276,K8:K251)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uľka3" displayName="Tabuľka3" ref="A6:K277" totalsRowCount="1" headerRowDxfId="48" totalsRowDxfId="46" headerRowBorderDxfId="47">
  <autoFilter ref="A6:K276" xr:uid="{00000000-0009-0000-0100-000003000000}"/>
  <tableColumns count="11">
    <tableColumn id="1" xr3:uid="{00000000-0010-0000-0200-000001000000}" name="KOMODITA" totalsRowLabel="Spolu" totalsRowDxfId="45"/>
    <tableColumn id="2" xr3:uid="{00000000-0010-0000-0200-000002000000}" name="Merná jednotka" totalsRowDxfId="44"/>
    <tableColumn id="9" xr3:uid="{00000000-0010-0000-0200-000009000000}" name="Kód plodiny 2019" dataDxfId="43" totalsRowDxfId="42"/>
    <tableColumn id="8" xr3:uid="{00000000-0010-0000-0200-000008000000}" name="Názov plodiny na rok 2019" dataDxfId="41" totalsRowDxfId="40"/>
    <tableColumn id="3" xr3:uid="{00000000-0010-0000-0200-000003000000}" name="Koeficient štandardného výstupu v EUR  na mernú jednotku" totalsRowDxfId="39"/>
    <tableColumn id="4" xr3:uid="{00000000-0010-0000-0200-000004000000}" name="počet/výmera v čase predloženia ŽoNFP8" totalsRowDxfId="38"/>
    <tableColumn id="5" xr3:uid="{00000000-0010-0000-0200-000005000000}" name="Dosiahnutý štandardný výstup v čase predloženia ŽoNFP7" totalsRowFunction="custom" totalsRowDxfId="37">
      <calculatedColumnFormula>Tabuľka3[[#This Row],[Koeficient štandardného výstupu v EUR  na mernú jednotku]]*Tabuľka3[[#This Row],[počet/výmera v čase predloženia ŽoNFP8]]</calculatedColumnFormula>
      <totalsRowFormula>SUM(G253:G276,G8:G251)</totalsRowFormula>
    </tableColumn>
    <tableColumn id="6" xr3:uid="{00000000-0010-0000-0200-000006000000}" name="Okres umiestnenia  poľnohospodárskej pôdy/okres registrácie chovu zvierat" totalsRowDxfId="36"/>
    <tableColumn id="7" xr3:uid="{00000000-0010-0000-0200-000007000000}" name="kontrola" dataDxfId="35" totalsRowDxfId="34">
      <calculatedColumnFormula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calculatedColumnFormula>
    </tableColumn>
    <tableColumn id="14" xr3:uid="{00000000-0010-0000-0200-00000E000000}" name="počet/výmera podľa podnikateľského plánu8" totalsRowDxfId="33"/>
    <tableColumn id="15" xr3:uid="{00000000-0010-0000-0200-00000F000000}" name="Dosiahnutý štandardný výstup podľa podnikateľského plánu7" totalsRowFunction="custom" dataDxfId="32" totalsRowDxfId="31">
      <calculatedColumnFormula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calculatedColumnFormula>
      <totalsRowFormula>SUM(K253:K276,K8:K251)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uľka35" displayName="Tabuľka35" ref="A6:K277" totalsRowCount="1" headerRowDxfId="17" totalsRowDxfId="15" headerRowBorderDxfId="16">
  <autoFilter ref="A6:K276" xr:uid="{00000000-0009-0000-0100-000004000000}"/>
  <tableColumns count="11">
    <tableColumn id="1" xr3:uid="{00000000-0010-0000-0300-000001000000}" name="KOMODITA" totalsRowLabel="Spolu" totalsRowDxfId="14"/>
    <tableColumn id="2" xr3:uid="{00000000-0010-0000-0300-000002000000}" name="Merná jednotka" totalsRowDxfId="13"/>
    <tableColumn id="11" xr3:uid="{00000000-0010-0000-0300-00000B000000}" name="Kód plodiny 2019" dataDxfId="12" totalsRowDxfId="11"/>
    <tableColumn id="10" xr3:uid="{00000000-0010-0000-0300-00000A000000}" name="Názov plodiny na rok 2019" dataDxfId="10" totalsRowDxfId="9"/>
    <tableColumn id="3" xr3:uid="{00000000-0010-0000-0300-000003000000}" name="Koeficient štandardného výstupu v EUR  na mernú jednotku" totalsRowDxfId="8"/>
    <tableColumn id="4" xr3:uid="{00000000-0010-0000-0300-000004000000}" name="počet/výmera v čase predloženia ŽoNFP8" totalsRowDxfId="7"/>
    <tableColumn id="5" xr3:uid="{00000000-0010-0000-0300-000005000000}" name="Dosiahnutý štandardný výstup v čase predloženia ŽoNFP7" totalsRowFunction="custom" totalsRowDxfId="6">
      <calculatedColumnFormula>Tabuľka35[[#This Row],[Koeficient štandardného výstupu v EUR  na mernú jednotku]]*Tabuľka35[[#This Row],[počet/výmera v čase predloženia ŽoNFP8]]</calculatedColumnFormula>
      <totalsRowFormula>SUM(G253:G276,G8:G251)</totalsRowFormula>
    </tableColumn>
    <tableColumn id="6" xr3:uid="{00000000-0010-0000-0300-000006000000}" name="Okres umiestnenia  poľnohospodárskej pôdy/okres registrácie chovu zvierat" totalsRowDxfId="5"/>
    <tableColumn id="7" xr3:uid="{00000000-0010-0000-0300-000007000000}" name="kontrola" dataDxfId="4" totalsRowDxfId="3">
      <calculatedColumnFormula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calculatedColumnFormula>
    </tableColumn>
    <tableColumn id="8" xr3:uid="{00000000-0010-0000-0300-000008000000}" name="počet/výmera podľa podnikateľského plánu8" totalsRowDxfId="2"/>
    <tableColumn id="9" xr3:uid="{00000000-0010-0000-0300-000009000000}" name="Dosiahnutý štandardný výstup podľa podnikateľského plánu7" totalsRowFunction="custom" dataDxfId="1" totalsRowDxfId="0">
      <calculatedColumnFormula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calculatedColumnFormula>
      <totalsRowFormula>SUM(K253:K276,K8:K251)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18"/>
  <sheetViews>
    <sheetView tabSelected="1" workbookViewId="0">
      <selection activeCell="J30" sqref="J30"/>
    </sheetView>
  </sheetViews>
  <sheetFormatPr defaultRowHeight="15" x14ac:dyDescent="0.25"/>
  <sheetData>
    <row r="5" spans="1:9" ht="18.75" x14ac:dyDescent="0.3">
      <c r="A5" s="2" t="s">
        <v>0</v>
      </c>
    </row>
    <row r="8" spans="1:9" ht="18.75" x14ac:dyDescent="0.25">
      <c r="A8" s="80" t="s">
        <v>1</v>
      </c>
      <c r="B8" s="80"/>
      <c r="C8" s="80"/>
      <c r="D8" s="80"/>
      <c r="E8" s="80"/>
      <c r="F8" s="80"/>
      <c r="G8" s="80"/>
      <c r="H8" s="80"/>
      <c r="I8" s="80"/>
    </row>
    <row r="9" spans="1:9" x14ac:dyDescent="0.25">
      <c r="A9" s="1"/>
    </row>
    <row r="10" spans="1:9" ht="20.100000000000001" customHeight="1" x14ac:dyDescent="0.25">
      <c r="A10" s="80" t="s">
        <v>79</v>
      </c>
      <c r="B10" s="80"/>
      <c r="C10" s="80"/>
      <c r="D10" s="80"/>
      <c r="E10" s="80"/>
      <c r="F10" s="80"/>
      <c r="G10" s="80"/>
      <c r="H10" s="80"/>
      <c r="I10" s="80"/>
    </row>
    <row r="11" spans="1:9" x14ac:dyDescent="0.25">
      <c r="A11" s="1"/>
    </row>
    <row r="12" spans="1:9" ht="20.100000000000001" customHeight="1" x14ac:dyDescent="0.25">
      <c r="A12" s="80" t="s">
        <v>2</v>
      </c>
      <c r="B12" s="80"/>
      <c r="C12" s="80"/>
      <c r="D12" s="80"/>
      <c r="E12" s="80"/>
      <c r="F12" s="80"/>
      <c r="G12" s="80"/>
      <c r="H12" s="80"/>
      <c r="I12" s="80"/>
    </row>
    <row r="13" spans="1:9" x14ac:dyDescent="0.25">
      <c r="A13" s="1"/>
    </row>
    <row r="14" spans="1:9" ht="20.100000000000001" customHeight="1" x14ac:dyDescent="0.25">
      <c r="A14" s="80" t="s">
        <v>3</v>
      </c>
      <c r="B14" s="80"/>
      <c r="C14" s="80"/>
      <c r="D14" s="80"/>
      <c r="E14" s="80"/>
      <c r="F14" s="80"/>
      <c r="G14" s="80"/>
      <c r="H14" s="80"/>
      <c r="I14" s="80"/>
    </row>
    <row r="15" spans="1:9" x14ac:dyDescent="0.25">
      <c r="A15" s="1"/>
    </row>
    <row r="16" spans="1:9" s="4" customFormat="1" ht="18.75" x14ac:dyDescent="0.25">
      <c r="A16" s="51"/>
      <c r="B16" s="51"/>
      <c r="C16" s="51"/>
      <c r="D16" s="51"/>
      <c r="E16" s="51"/>
      <c r="F16" s="51"/>
      <c r="G16" s="51"/>
      <c r="H16" s="51"/>
      <c r="I16" s="51"/>
    </row>
    <row r="17" spans="1:9" s="4" customFormat="1" ht="18.75" x14ac:dyDescent="0.25">
      <c r="B17" s="51"/>
      <c r="C17" s="51"/>
      <c r="D17" s="51"/>
      <c r="E17" s="51"/>
      <c r="F17" s="51"/>
      <c r="G17" s="51"/>
      <c r="H17" s="51"/>
      <c r="I17" s="51"/>
    </row>
    <row r="18" spans="1:9" ht="40.5" customHeight="1" x14ac:dyDescent="0.25">
      <c r="A18" s="79" t="s">
        <v>371</v>
      </c>
      <c r="B18" s="79"/>
      <c r="C18" s="79"/>
      <c r="D18" s="79"/>
      <c r="E18" s="79"/>
      <c r="F18" s="79"/>
      <c r="G18" s="79"/>
      <c r="H18" s="79"/>
      <c r="I18" s="79"/>
    </row>
  </sheetData>
  <mergeCells count="5">
    <mergeCell ref="A18:I18"/>
    <mergeCell ref="A8:I8"/>
    <mergeCell ref="A10:I10"/>
    <mergeCell ref="A12:I12"/>
    <mergeCell ref="A14:I14"/>
  </mergeCells>
  <hyperlinks>
    <hyperlink ref="A8:I8" location="Bratislavský_kraj!A1" display="Bratislavský kraj" xr:uid="{00000000-0004-0000-0000-000000000000}"/>
    <hyperlink ref="A10:I10" location="'Západné Slovensko'!A1" display="Západné Slovensko (Trnavský, Nitriansky a trenčiansky kraj)" xr:uid="{00000000-0004-0000-0000-000001000000}"/>
    <hyperlink ref="A12:I12" location="'Stredné Slovensko'!A1" display="Stredné Slovensko (Žilinský a Banskobystricky kraj)" xr:uid="{00000000-0004-0000-0000-000002000000}"/>
    <hyperlink ref="A14:I14" location="'Východné Slovensko'!A1" display="Východné Slovensko (Prešovský a Košický kraj)" xr:uid="{00000000-0004-0000-0000-000003000000}"/>
  </hyperlinks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92"/>
  <sheetViews>
    <sheetView workbookViewId="0">
      <selection activeCell="B4" sqref="B4:G4"/>
    </sheetView>
  </sheetViews>
  <sheetFormatPr defaultRowHeight="15" x14ac:dyDescent="0.25"/>
  <cols>
    <col min="1" max="1" width="68.28515625" style="4" bestFit="1" customWidth="1"/>
    <col min="2" max="3" width="11.7109375" style="4" customWidth="1"/>
    <col min="4" max="4" width="62.5703125" style="4" customWidth="1"/>
    <col min="5" max="5" width="14.7109375" style="4" customWidth="1"/>
    <col min="6" max="6" width="15" style="4" customWidth="1"/>
    <col min="7" max="7" width="18.42578125" style="4" customWidth="1"/>
    <col min="8" max="8" width="22.5703125" style="4" customWidth="1"/>
    <col min="9" max="9" width="9.140625" style="4" hidden="1" customWidth="1"/>
    <col min="10" max="10" width="15" style="4" customWidth="1"/>
    <col min="11" max="11" width="18.42578125" style="4" customWidth="1"/>
    <col min="12" max="12" width="18.42578125" style="4" hidden="1" customWidth="1"/>
    <col min="13" max="13" width="9.140625" style="4" hidden="1" customWidth="1"/>
    <col min="14" max="16" width="0" style="4" hidden="1" customWidth="1"/>
    <col min="17" max="16384" width="9.140625" style="4"/>
  </cols>
  <sheetData>
    <row r="1" spans="1:16" x14ac:dyDescent="0.25">
      <c r="A1" s="6" t="s">
        <v>166</v>
      </c>
      <c r="B1" s="6"/>
      <c r="C1" s="6"/>
      <c r="D1" s="6"/>
      <c r="J1" s="49" t="str">
        <f>IF(K1="","","Počet chýb")</f>
        <v/>
      </c>
      <c r="K1" s="50" t="str">
        <f>IF(SUM(I8:I276)=0,"",SUM(I8:I276))</f>
        <v/>
      </c>
    </row>
    <row r="2" spans="1:16" x14ac:dyDescent="0.25">
      <c r="A2" s="6"/>
      <c r="B2" s="6"/>
      <c r="C2" s="6"/>
      <c r="D2" s="6"/>
    </row>
    <row r="3" spans="1:16" x14ac:dyDescent="0.25">
      <c r="A3" s="33" t="s">
        <v>80</v>
      </c>
      <c r="B3" s="86"/>
      <c r="C3" s="86"/>
      <c r="D3" s="86"/>
      <c r="E3" s="86"/>
      <c r="F3" s="86"/>
      <c r="G3" s="86"/>
      <c r="H3" s="86"/>
    </row>
    <row r="4" spans="1:16" x14ac:dyDescent="0.25">
      <c r="A4" s="33" t="s">
        <v>81</v>
      </c>
      <c r="B4" s="83"/>
      <c r="C4" s="84"/>
      <c r="D4" s="84"/>
      <c r="E4" s="84"/>
      <c r="F4" s="84"/>
      <c r="G4" s="85"/>
    </row>
    <row r="6" spans="1:16" ht="66" x14ac:dyDescent="0.25">
      <c r="A6" s="17" t="s">
        <v>59</v>
      </c>
      <c r="B6" s="18" t="s">
        <v>57</v>
      </c>
      <c r="C6" s="18" t="s">
        <v>269</v>
      </c>
      <c r="D6" s="18" t="s">
        <v>270</v>
      </c>
      <c r="E6" s="18" t="s">
        <v>58</v>
      </c>
      <c r="F6" s="18" t="s">
        <v>70</v>
      </c>
      <c r="G6" s="18" t="s">
        <v>67</v>
      </c>
      <c r="H6" s="18" t="s">
        <v>161</v>
      </c>
      <c r="I6" s="42" t="s">
        <v>162</v>
      </c>
      <c r="J6" s="18" t="s">
        <v>163</v>
      </c>
      <c r="K6" s="38" t="s">
        <v>164</v>
      </c>
      <c r="L6" s="38" t="s">
        <v>165</v>
      </c>
    </row>
    <row r="7" spans="1:16" ht="15.75" x14ac:dyDescent="0.25">
      <c r="A7" s="7" t="s">
        <v>60</v>
      </c>
      <c r="B7" s="8"/>
      <c r="C7" s="8"/>
      <c r="D7" s="8"/>
      <c r="E7" s="9"/>
      <c r="F7" s="46">
        <f>SUM(F8:F251)</f>
        <v>0</v>
      </c>
      <c r="G7" s="46">
        <f>SUM(G8:G251)</f>
        <v>0</v>
      </c>
      <c r="H7" s="10"/>
      <c r="I7" s="10"/>
      <c r="J7" s="46">
        <f>SUM(J8:J251)</f>
        <v>0</v>
      </c>
      <c r="K7" s="46">
        <f>SUM(K8:K251)</f>
        <v>0</v>
      </c>
      <c r="L7" s="10"/>
    </row>
    <row r="8" spans="1:16" ht="18" customHeight="1" x14ac:dyDescent="0.25">
      <c r="A8" s="13" t="s">
        <v>271</v>
      </c>
      <c r="B8" s="14" t="s">
        <v>53</v>
      </c>
      <c r="C8" s="55">
        <v>116</v>
      </c>
      <c r="D8" s="56" t="s">
        <v>272</v>
      </c>
      <c r="E8" s="28">
        <v>605</v>
      </c>
      <c r="F8" s="20"/>
      <c r="G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8" s="36"/>
      <c r="I8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8" s="20"/>
      <c r="K8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8" s="43"/>
      <c r="M8" s="34" t="s">
        <v>82</v>
      </c>
      <c r="O8" s="4">
        <v>0</v>
      </c>
      <c r="P8" s="39">
        <f>IF(AND(O8=1,Tabuľka37[[#This Row],[Dosiahnutý štandardný výstup v čase predloženia ŽoNFP7]]&gt;=0),Tabuľka37[[#This Row],[Dosiahnutý štandardný výstup v čase predloženia ŽoNFP7]],0)</f>
        <v>0</v>
      </c>
    </row>
    <row r="9" spans="1:16" ht="18" customHeight="1" x14ac:dyDescent="0.25">
      <c r="A9" s="13" t="s">
        <v>271</v>
      </c>
      <c r="B9" s="14" t="s">
        <v>53</v>
      </c>
      <c r="C9" s="55">
        <v>102</v>
      </c>
      <c r="D9" s="56" t="s">
        <v>273</v>
      </c>
      <c r="E9" s="28">
        <v>605</v>
      </c>
      <c r="F9" s="20"/>
      <c r="G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9" s="36"/>
      <c r="I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9" s="20"/>
      <c r="K9" s="27"/>
      <c r="L9" s="43"/>
      <c r="M9" s="34" t="s">
        <v>83</v>
      </c>
      <c r="O9" s="4">
        <v>0</v>
      </c>
      <c r="P9" s="39">
        <f>IF(AND(O9=1,Tabuľka37[[#This Row],[Dosiahnutý štandardný výstup v čase predloženia ŽoNFP7]]&gt;=0),Tabuľka37[[#This Row],[Dosiahnutý štandardný výstup v čase predloženia ŽoNFP7]],0)</f>
        <v>0</v>
      </c>
    </row>
    <row r="10" spans="1:16" ht="18" customHeight="1" x14ac:dyDescent="0.25">
      <c r="A10" s="13" t="s">
        <v>271</v>
      </c>
      <c r="B10" s="14" t="s">
        <v>53</v>
      </c>
      <c r="C10" s="55">
        <v>101</v>
      </c>
      <c r="D10" s="56" t="s">
        <v>274</v>
      </c>
      <c r="E10" s="28">
        <v>605</v>
      </c>
      <c r="F10" s="20"/>
      <c r="G1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0" s="36"/>
      <c r="I1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0" s="20"/>
      <c r="K10" s="27"/>
      <c r="L10" s="43"/>
      <c r="M10" s="34" t="s">
        <v>84</v>
      </c>
      <c r="O10" s="4">
        <v>0</v>
      </c>
      <c r="P10" s="39">
        <f>IF(AND(O10=1,Tabuľka37[[#This Row],[Dosiahnutý štandardný výstup v čase predloženia ŽoNFP7]]&gt;=0),Tabuľka37[[#This Row],[Dosiahnutý štandardný výstup v čase predloženia ŽoNFP7]],0)</f>
        <v>0</v>
      </c>
    </row>
    <row r="11" spans="1:16" ht="18" customHeight="1" x14ac:dyDescent="0.25">
      <c r="A11" s="13" t="s">
        <v>4</v>
      </c>
      <c r="B11" s="14" t="s">
        <v>53</v>
      </c>
      <c r="C11" s="55">
        <v>103</v>
      </c>
      <c r="D11" s="56" t="s">
        <v>275</v>
      </c>
      <c r="E11" s="28">
        <v>886</v>
      </c>
      <c r="F11" s="20"/>
      <c r="G1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1" s="36"/>
      <c r="I1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1" s="20"/>
      <c r="K11" s="27"/>
      <c r="L11" s="43"/>
      <c r="M11" s="34" t="s">
        <v>85</v>
      </c>
      <c r="O11" s="4">
        <v>0</v>
      </c>
      <c r="P11" s="39">
        <f>IF(AND(O11=1,Tabuľka37[[#This Row],[Dosiahnutý štandardný výstup v čase predloženia ŽoNFP7]]&gt;=0),Tabuľka37[[#This Row],[Dosiahnutý štandardný výstup v čase predloženia ŽoNFP7]],0)</f>
        <v>0</v>
      </c>
    </row>
    <row r="12" spans="1:16" ht="18" customHeight="1" x14ac:dyDescent="0.25">
      <c r="A12" s="13" t="s">
        <v>5</v>
      </c>
      <c r="B12" s="14" t="s">
        <v>53</v>
      </c>
      <c r="C12" s="55">
        <v>104</v>
      </c>
      <c r="D12" s="56" t="s">
        <v>276</v>
      </c>
      <c r="E12" s="28">
        <v>446</v>
      </c>
      <c r="F12" s="20"/>
      <c r="G1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2" s="36"/>
      <c r="I1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2" s="20"/>
      <c r="K12" s="27"/>
      <c r="L12" s="43"/>
      <c r="M12" s="34" t="s">
        <v>86</v>
      </c>
      <c r="O12" s="4">
        <v>0</v>
      </c>
      <c r="P12" s="39">
        <f>IF(AND(O12=1,Tabuľka37[[#This Row],[Dosiahnutý štandardný výstup v čase predloženia ŽoNFP7]]&gt;=0),Tabuľka37[[#This Row],[Dosiahnutý štandardný výstup v čase predloženia ŽoNFP7]],0)</f>
        <v>0</v>
      </c>
    </row>
    <row r="13" spans="1:16" ht="18" customHeight="1" x14ac:dyDescent="0.25">
      <c r="A13" s="13" t="s">
        <v>5</v>
      </c>
      <c r="B13" s="14" t="s">
        <v>53</v>
      </c>
      <c r="C13" s="55">
        <v>105</v>
      </c>
      <c r="D13" s="56" t="s">
        <v>277</v>
      </c>
      <c r="E13" s="28">
        <v>446</v>
      </c>
      <c r="F13" s="20"/>
      <c r="G1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3" s="36"/>
      <c r="I1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3" s="20"/>
      <c r="K13" s="27"/>
      <c r="L13" s="43"/>
      <c r="M13" s="34" t="s">
        <v>87</v>
      </c>
      <c r="O13" s="4">
        <v>0</v>
      </c>
      <c r="P13" s="39">
        <f>IF(AND(O13=1,Tabuľka37[[#This Row],[Dosiahnutý štandardný výstup v čase predloženia ŽoNFP7]]&gt;=0),Tabuľka37[[#This Row],[Dosiahnutý štandardný výstup v čase predloženia ŽoNFP7]],0)</f>
        <v>0</v>
      </c>
    </row>
    <row r="14" spans="1:16" ht="18" customHeight="1" x14ac:dyDescent="0.25">
      <c r="A14" s="13" t="s">
        <v>6</v>
      </c>
      <c r="B14" s="14" t="s">
        <v>53</v>
      </c>
      <c r="C14" s="55">
        <v>107</v>
      </c>
      <c r="D14" s="56" t="s">
        <v>278</v>
      </c>
      <c r="E14" s="28">
        <v>609</v>
      </c>
      <c r="F14" s="20"/>
      <c r="G1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4" s="36"/>
      <c r="I1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4" s="20"/>
      <c r="K14" s="27"/>
      <c r="L14" s="43"/>
      <c r="M14" s="34" t="s">
        <v>88</v>
      </c>
      <c r="O14" s="4">
        <v>0</v>
      </c>
      <c r="P14" s="39">
        <f>IF(AND(O14=1,Tabuľka37[[#This Row],[Dosiahnutý štandardný výstup v čase predloženia ŽoNFP7]]&gt;=0),Tabuľka37[[#This Row],[Dosiahnutý štandardný výstup v čase predloženia ŽoNFP7]],0)</f>
        <v>0</v>
      </c>
    </row>
    <row r="15" spans="1:16" ht="18" customHeight="1" x14ac:dyDescent="0.25">
      <c r="A15" s="13" t="s">
        <v>6</v>
      </c>
      <c r="B15" s="14" t="s">
        <v>53</v>
      </c>
      <c r="C15" s="55">
        <v>106</v>
      </c>
      <c r="D15" s="56" t="s">
        <v>279</v>
      </c>
      <c r="E15" s="28">
        <v>609</v>
      </c>
      <c r="F15" s="20"/>
      <c r="G1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5" s="36"/>
      <c r="I1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5" s="20"/>
      <c r="K15" s="27"/>
      <c r="L15" s="43"/>
      <c r="M15" s="34" t="s">
        <v>89</v>
      </c>
      <c r="O15" s="4">
        <v>0</v>
      </c>
      <c r="P15" s="39">
        <f>IF(AND(O15=1,Tabuľka37[[#This Row],[Dosiahnutý štandardný výstup v čase predloženia ŽoNFP7]]&gt;=0),Tabuľka37[[#This Row],[Dosiahnutý štandardný výstup v čase predloženia ŽoNFP7]],0)</f>
        <v>0</v>
      </c>
    </row>
    <row r="16" spans="1:16" ht="18" customHeight="1" x14ac:dyDescent="0.25">
      <c r="A16" s="13" t="s">
        <v>7</v>
      </c>
      <c r="B16" s="14" t="s">
        <v>53</v>
      </c>
      <c r="C16" s="55">
        <v>108</v>
      </c>
      <c r="D16" s="56" t="s">
        <v>280</v>
      </c>
      <c r="E16" s="28">
        <v>304</v>
      </c>
      <c r="F16" s="20"/>
      <c r="G1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6" s="36"/>
      <c r="I1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6" s="20"/>
      <c r="K16" s="27"/>
      <c r="L16" s="43"/>
      <c r="M16" s="34"/>
      <c r="O16" s="4">
        <v>0</v>
      </c>
      <c r="P16" s="39">
        <f>IF(AND(O16=1,Tabuľka37[[#This Row],[Dosiahnutý štandardný výstup v čase predloženia ŽoNFP7]]&gt;=0),Tabuľka37[[#This Row],[Dosiahnutý štandardný výstup v čase predloženia ŽoNFP7]],0)</f>
        <v>0</v>
      </c>
    </row>
    <row r="17" spans="1:16" ht="18" customHeight="1" x14ac:dyDescent="0.25">
      <c r="A17" s="13" t="s">
        <v>8</v>
      </c>
      <c r="B17" s="14" t="s">
        <v>53</v>
      </c>
      <c r="C17" s="55">
        <v>109</v>
      </c>
      <c r="D17" s="56" t="s">
        <v>281</v>
      </c>
      <c r="E17" s="28">
        <v>921</v>
      </c>
      <c r="F17" s="20"/>
      <c r="G1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7" s="36"/>
      <c r="I1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7" s="20"/>
      <c r="K17" s="27"/>
      <c r="L17" s="43"/>
      <c r="M17" s="34"/>
      <c r="O17" s="4">
        <v>0</v>
      </c>
      <c r="P17" s="39">
        <f>IF(AND(O17=1,Tabuľka37[[#This Row],[Dosiahnutý štandardný výstup v čase predloženia ŽoNFP7]]&gt;=0),Tabuľka37[[#This Row],[Dosiahnutý štandardný výstup v čase predloženia ŽoNFP7]],0)</f>
        <v>0</v>
      </c>
    </row>
    <row r="18" spans="1:16" ht="18" customHeight="1" x14ac:dyDescent="0.25">
      <c r="A18" s="13" t="s">
        <v>9</v>
      </c>
      <c r="B18" s="14" t="s">
        <v>53</v>
      </c>
      <c r="C18" s="55">
        <v>112</v>
      </c>
      <c r="D18" s="56" t="s">
        <v>282</v>
      </c>
      <c r="E18" s="28">
        <v>328</v>
      </c>
      <c r="F18" s="20"/>
      <c r="G1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8" s="36"/>
      <c r="I1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8" s="20"/>
      <c r="K18" s="27"/>
      <c r="L18" s="43"/>
      <c r="M18" s="34"/>
      <c r="O18" s="4">
        <v>0</v>
      </c>
      <c r="P18" s="39">
        <f>IF(AND(O18=1,Tabuľka37[[#This Row],[Dosiahnutý štandardný výstup v čase predloženia ŽoNFP7]]&gt;=0),Tabuľka37[[#This Row],[Dosiahnutý štandardný výstup v čase predloženia ŽoNFP7]],0)</f>
        <v>0</v>
      </c>
    </row>
    <row r="19" spans="1:16" ht="18" customHeight="1" x14ac:dyDescent="0.25">
      <c r="A19" s="13" t="s">
        <v>9</v>
      </c>
      <c r="B19" s="14" t="s">
        <v>53</v>
      </c>
      <c r="C19" s="55">
        <v>113</v>
      </c>
      <c r="D19" s="56" t="s">
        <v>283</v>
      </c>
      <c r="E19" s="28">
        <v>328</v>
      </c>
      <c r="F19" s="20"/>
      <c r="G1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9" s="36"/>
      <c r="I1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9" s="20"/>
      <c r="K19" s="27"/>
      <c r="L19" s="43"/>
      <c r="M19" s="34"/>
      <c r="O19" s="4">
        <v>0</v>
      </c>
      <c r="P19" s="39">
        <f>IF(AND(O19=1,Tabuľka37[[#This Row],[Dosiahnutý štandardný výstup v čase predloženia ŽoNFP7]]&gt;=0),Tabuľka37[[#This Row],[Dosiahnutý štandardný výstup v čase predloženia ŽoNFP7]],0)</f>
        <v>0</v>
      </c>
    </row>
    <row r="20" spans="1:16" ht="18" customHeight="1" x14ac:dyDescent="0.25">
      <c r="A20" s="13" t="s">
        <v>9</v>
      </c>
      <c r="B20" s="14" t="s">
        <v>53</v>
      </c>
      <c r="C20" s="57">
        <v>114</v>
      </c>
      <c r="D20" s="56" t="s">
        <v>284</v>
      </c>
      <c r="E20" s="28">
        <v>328</v>
      </c>
      <c r="F20" s="20"/>
      <c r="G2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0" s="36"/>
      <c r="I2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0" s="20"/>
      <c r="K20" s="27"/>
      <c r="L20" s="43"/>
      <c r="M20" s="34"/>
      <c r="O20" s="4">
        <v>0</v>
      </c>
      <c r="P20" s="39">
        <f>IF(AND(O20=1,Tabuľka37[[#This Row],[Dosiahnutý štandardný výstup v čase predloženia ŽoNFP7]]&gt;=0),Tabuľka37[[#This Row],[Dosiahnutý štandardný výstup v čase predloženia ŽoNFP7]],0)</f>
        <v>0</v>
      </c>
    </row>
    <row r="21" spans="1:16" ht="18" customHeight="1" x14ac:dyDescent="0.25">
      <c r="A21" s="13" t="s">
        <v>9</v>
      </c>
      <c r="B21" s="14" t="s">
        <v>53</v>
      </c>
      <c r="C21" s="55">
        <v>804</v>
      </c>
      <c r="D21" s="56" t="s">
        <v>285</v>
      </c>
      <c r="E21" s="28">
        <v>328</v>
      </c>
      <c r="F21" s="20"/>
      <c r="G2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1" s="36"/>
      <c r="I2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1" s="20"/>
      <c r="K21" s="27"/>
      <c r="L21" s="43"/>
      <c r="M21" s="34"/>
      <c r="O21" s="4">
        <v>0</v>
      </c>
      <c r="P21" s="39">
        <f>IF(AND(O21=1,Tabuľka37[[#This Row],[Dosiahnutý štandardný výstup v čase predloženia ŽoNFP7]]&gt;=0),Tabuľka37[[#This Row],[Dosiahnutý štandardný výstup v čase predloženia ŽoNFP7]],0)</f>
        <v>0</v>
      </c>
    </row>
    <row r="22" spans="1:16" ht="18" customHeight="1" x14ac:dyDescent="0.25">
      <c r="A22" s="13" t="s">
        <v>9</v>
      </c>
      <c r="B22" s="14" t="s">
        <v>53</v>
      </c>
      <c r="C22" s="55">
        <v>672</v>
      </c>
      <c r="D22" s="56" t="s">
        <v>286</v>
      </c>
      <c r="E22" s="28">
        <v>328</v>
      </c>
      <c r="F22" s="20"/>
      <c r="G2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2" s="36"/>
      <c r="I2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2" s="20"/>
      <c r="K22" s="27"/>
      <c r="L22" s="43"/>
      <c r="M22" s="34"/>
      <c r="O22" s="4">
        <v>0</v>
      </c>
      <c r="P22" s="39">
        <f>IF(AND(O22=1,Tabuľka37[[#This Row],[Dosiahnutý štandardný výstup v čase predloženia ŽoNFP7]]&gt;=0),Tabuľka37[[#This Row],[Dosiahnutý štandardný výstup v čase predloženia ŽoNFP7]],0)</f>
        <v>0</v>
      </c>
    </row>
    <row r="23" spans="1:16" ht="18" customHeight="1" x14ac:dyDescent="0.25">
      <c r="A23" s="13" t="s">
        <v>9</v>
      </c>
      <c r="B23" s="14" t="s">
        <v>53</v>
      </c>
      <c r="C23" s="55">
        <v>665</v>
      </c>
      <c r="D23" s="56" t="s">
        <v>287</v>
      </c>
      <c r="E23" s="28">
        <v>328</v>
      </c>
      <c r="F23" s="20"/>
      <c r="G2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3" s="36"/>
      <c r="I2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3" s="20"/>
      <c r="K23" s="27"/>
      <c r="L23" s="43"/>
      <c r="M23" s="34"/>
      <c r="O23" s="4">
        <v>0</v>
      </c>
      <c r="P23" s="39">
        <f>IF(AND(O23=1,Tabuľka37[[#This Row],[Dosiahnutý štandardný výstup v čase predloženia ŽoNFP7]]&gt;=0),Tabuľka37[[#This Row],[Dosiahnutý štandardný výstup v čase predloženia ŽoNFP7]],0)</f>
        <v>0</v>
      </c>
    </row>
    <row r="24" spans="1:16" ht="18" customHeight="1" x14ac:dyDescent="0.25">
      <c r="A24" s="13" t="s">
        <v>10</v>
      </c>
      <c r="B24" s="14" t="s">
        <v>53</v>
      </c>
      <c r="C24" s="55">
        <v>303</v>
      </c>
      <c r="D24" s="56" t="s">
        <v>177</v>
      </c>
      <c r="E24" s="28">
        <v>464</v>
      </c>
      <c r="F24" s="20"/>
      <c r="G2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4" s="36"/>
      <c r="I2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4" s="20"/>
      <c r="K24" s="27"/>
      <c r="L24" s="43"/>
      <c r="M24" s="34"/>
      <c r="O24" s="4">
        <v>1</v>
      </c>
      <c r="P24" s="39" t="str">
        <f>IF(AND(O24=1,Tabuľka37[[#This Row],[Dosiahnutý štandardný výstup v čase predloženia ŽoNFP7]]&gt;=0),Tabuľka37[[#This Row],[Dosiahnutý štandardný výstup v čase predloženia ŽoNFP7]],0)</f>
        <v/>
      </c>
    </row>
    <row r="25" spans="1:16" ht="18" customHeight="1" x14ac:dyDescent="0.25">
      <c r="A25" s="13" t="s">
        <v>10</v>
      </c>
      <c r="B25" s="14" t="s">
        <v>53</v>
      </c>
      <c r="C25" s="55">
        <v>812</v>
      </c>
      <c r="D25" s="56" t="s">
        <v>171</v>
      </c>
      <c r="E25" s="28">
        <v>464</v>
      </c>
      <c r="F25" s="20"/>
      <c r="G2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5" s="36"/>
      <c r="I2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5" s="20"/>
      <c r="K25" s="27"/>
      <c r="L25" s="43"/>
      <c r="M25" s="34"/>
      <c r="O25" s="4">
        <v>1</v>
      </c>
      <c r="P25" s="39" t="str">
        <f>IF(AND(O25=1,Tabuľka37[[#This Row],[Dosiahnutý štandardný výstup v čase predloženia ŽoNFP7]]&gt;=0),Tabuľka37[[#This Row],[Dosiahnutý štandardný výstup v čase predloženia ŽoNFP7]],0)</f>
        <v/>
      </c>
    </row>
    <row r="26" spans="1:16" ht="18" customHeight="1" x14ac:dyDescent="0.25">
      <c r="A26" s="13" t="s">
        <v>10</v>
      </c>
      <c r="B26" s="14" t="s">
        <v>53</v>
      </c>
      <c r="C26" s="55">
        <v>823</v>
      </c>
      <c r="D26" s="56" t="s">
        <v>173</v>
      </c>
      <c r="E26" s="28">
        <v>464</v>
      </c>
      <c r="F26" s="20"/>
      <c r="G2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6" s="36"/>
      <c r="I2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6" s="20"/>
      <c r="K26" s="27"/>
      <c r="L26" s="43"/>
      <c r="M26" s="34"/>
      <c r="O26" s="4">
        <v>1</v>
      </c>
      <c r="P26" s="39" t="str">
        <f>IF(AND(O26=1,Tabuľka37[[#This Row],[Dosiahnutý štandardný výstup v čase predloženia ŽoNFP7]]&gt;=0),Tabuľka37[[#This Row],[Dosiahnutý štandardný výstup v čase predloženia ŽoNFP7]],0)</f>
        <v/>
      </c>
    </row>
    <row r="27" spans="1:16" ht="18" customHeight="1" x14ac:dyDescent="0.25">
      <c r="A27" s="13" t="s">
        <v>10</v>
      </c>
      <c r="B27" s="14" t="s">
        <v>53</v>
      </c>
      <c r="C27" s="55">
        <v>824</v>
      </c>
      <c r="D27" s="56" t="s">
        <v>174</v>
      </c>
      <c r="E27" s="28">
        <v>464</v>
      </c>
      <c r="F27" s="20"/>
      <c r="G2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7" s="36"/>
      <c r="I2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7" s="20"/>
      <c r="K27" s="27"/>
      <c r="L27" s="43"/>
      <c r="M27" s="34"/>
      <c r="O27" s="4">
        <v>1</v>
      </c>
      <c r="P27" s="39" t="str">
        <f>IF(AND(O27=1,Tabuľka37[[#This Row],[Dosiahnutý štandardný výstup v čase predloženia ŽoNFP7]]&gt;=0),Tabuľka37[[#This Row],[Dosiahnutý štandardný výstup v čase predloženia ŽoNFP7]],0)</f>
        <v/>
      </c>
    </row>
    <row r="28" spans="1:16" ht="18" customHeight="1" x14ac:dyDescent="0.25">
      <c r="A28" s="13" t="s">
        <v>10</v>
      </c>
      <c r="B28" s="14" t="s">
        <v>53</v>
      </c>
      <c r="C28" s="55">
        <v>825</v>
      </c>
      <c r="D28" s="56" t="s">
        <v>175</v>
      </c>
      <c r="E28" s="28">
        <v>464</v>
      </c>
      <c r="F28" s="20"/>
      <c r="G2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8" s="36"/>
      <c r="I2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8" s="20"/>
      <c r="K28" s="27"/>
      <c r="L28" s="43"/>
      <c r="M28" s="34"/>
      <c r="O28" s="4">
        <v>1</v>
      </c>
      <c r="P28" s="39" t="str">
        <f>IF(AND(O28=1,Tabuľka37[[#This Row],[Dosiahnutý štandardný výstup v čase predloženia ŽoNFP7]]&gt;=0),Tabuľka37[[#This Row],[Dosiahnutý štandardný výstup v čase predloženia ŽoNFP7]],0)</f>
        <v/>
      </c>
    </row>
    <row r="29" spans="1:16" ht="18" customHeight="1" x14ac:dyDescent="0.25">
      <c r="A29" s="13" t="s">
        <v>10</v>
      </c>
      <c r="B29" s="14" t="s">
        <v>53</v>
      </c>
      <c r="C29" s="55">
        <v>302</v>
      </c>
      <c r="D29" s="56" t="s">
        <v>176</v>
      </c>
      <c r="E29" s="28">
        <v>464</v>
      </c>
      <c r="F29" s="20"/>
      <c r="G2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9" s="36"/>
      <c r="I2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9" s="20"/>
      <c r="K29" s="27"/>
      <c r="L29" s="43"/>
      <c r="M29" s="34"/>
      <c r="O29" s="4">
        <v>1</v>
      </c>
      <c r="P29" s="39" t="str">
        <f>IF(AND(O29=1,Tabuľka37[[#This Row],[Dosiahnutý štandardný výstup v čase predloženia ŽoNFP7]]&gt;=0),Tabuľka37[[#This Row],[Dosiahnutý štandardný výstup v čase predloženia ŽoNFP7]],0)</f>
        <v/>
      </c>
    </row>
    <row r="30" spans="1:16" ht="18" customHeight="1" x14ac:dyDescent="0.25">
      <c r="A30" s="13" t="s">
        <v>10</v>
      </c>
      <c r="B30" s="14" t="s">
        <v>53</v>
      </c>
      <c r="C30" s="55">
        <v>608</v>
      </c>
      <c r="D30" s="56" t="s">
        <v>288</v>
      </c>
      <c r="E30" s="28">
        <v>464</v>
      </c>
      <c r="F30" s="20"/>
      <c r="G3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30" s="36"/>
      <c r="I3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30" s="20"/>
      <c r="K30" s="27"/>
      <c r="L30" s="43"/>
      <c r="M30" s="34"/>
      <c r="O30" s="4">
        <v>1</v>
      </c>
      <c r="P30" s="39" t="str">
        <f>IF(AND(O30=1,Tabuľka37[[#This Row],[Dosiahnutý štandardný výstup v čase predloženia ŽoNFP7]]&gt;=0),Tabuľka37[[#This Row],[Dosiahnutý štandardný výstup v čase predloženia ŽoNFP7]],0)</f>
        <v/>
      </c>
    </row>
    <row r="31" spans="1:16" ht="18" customHeight="1" x14ac:dyDescent="0.25">
      <c r="A31" s="13" t="s">
        <v>10</v>
      </c>
      <c r="B31" s="14" t="s">
        <v>53</v>
      </c>
      <c r="C31" s="55">
        <v>735</v>
      </c>
      <c r="D31" s="56" t="s">
        <v>289</v>
      </c>
      <c r="E31" s="28">
        <v>464</v>
      </c>
      <c r="F31" s="20"/>
      <c r="G3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31" s="36"/>
      <c r="I3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31" s="20"/>
      <c r="K31" s="27"/>
      <c r="L31" s="43"/>
      <c r="M31" s="34"/>
      <c r="O31" s="4">
        <v>0</v>
      </c>
      <c r="P31" s="39">
        <f>IF(AND(O31=1,Tabuľka37[[#This Row],[Dosiahnutý štandardný výstup v čase predloženia ŽoNFP7]]&gt;=0),Tabuľka37[[#This Row],[Dosiahnutý štandardný výstup v čase predloženia ŽoNFP7]],0)</f>
        <v>0</v>
      </c>
    </row>
    <row r="32" spans="1:16" ht="18" customHeight="1" x14ac:dyDescent="0.25">
      <c r="A32" s="13" t="s">
        <v>10</v>
      </c>
      <c r="B32" s="14" t="s">
        <v>53</v>
      </c>
      <c r="C32" s="55">
        <v>736</v>
      </c>
      <c r="D32" s="56" t="s">
        <v>290</v>
      </c>
      <c r="E32" s="28">
        <v>464</v>
      </c>
      <c r="F32" s="20"/>
      <c r="G3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32" s="36"/>
      <c r="I3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32" s="20"/>
      <c r="K32" s="27"/>
      <c r="L32" s="43"/>
      <c r="M32" s="34"/>
      <c r="O32" s="4">
        <v>0</v>
      </c>
      <c r="P32" s="39">
        <f>IF(AND(O32=1,Tabuľka37[[#This Row],[Dosiahnutý štandardný výstup v čase predloženia ŽoNFP7]]&gt;=0),Tabuľka37[[#This Row],[Dosiahnutý štandardný výstup v čase predloženia ŽoNFP7]],0)</f>
        <v>0</v>
      </c>
    </row>
    <row r="33" spans="1:16" ht="18" customHeight="1" x14ac:dyDescent="0.25">
      <c r="A33" s="13" t="s">
        <v>10</v>
      </c>
      <c r="B33" s="14" t="s">
        <v>53</v>
      </c>
      <c r="C33" s="55">
        <v>301</v>
      </c>
      <c r="D33" s="56" t="s">
        <v>291</v>
      </c>
      <c r="E33" s="28">
        <v>464</v>
      </c>
      <c r="F33" s="20"/>
      <c r="G3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33" s="36"/>
      <c r="I3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33" s="20"/>
      <c r="K33" s="27"/>
      <c r="L33" s="43"/>
      <c r="M33" s="34"/>
      <c r="O33" s="4">
        <v>1</v>
      </c>
      <c r="P33" s="39" t="str">
        <f>IF(AND(O33=1,Tabuľka37[[#This Row],[Dosiahnutý štandardný výstup v čase predloženia ŽoNFP7]]&gt;=0),Tabuľka37[[#This Row],[Dosiahnutý štandardný výstup v čase predloženia ŽoNFP7]],0)</f>
        <v/>
      </c>
    </row>
    <row r="34" spans="1:16" ht="18" customHeight="1" x14ac:dyDescent="0.25">
      <c r="A34" s="13" t="s">
        <v>10</v>
      </c>
      <c r="B34" s="14" t="s">
        <v>53</v>
      </c>
      <c r="C34" s="55">
        <v>304</v>
      </c>
      <c r="D34" s="56" t="s">
        <v>292</v>
      </c>
      <c r="E34" s="28">
        <v>464</v>
      </c>
      <c r="F34" s="20"/>
      <c r="G3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34" s="36"/>
      <c r="I3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34" s="20"/>
      <c r="K34" s="27"/>
      <c r="L34" s="43"/>
      <c r="M34" s="34"/>
      <c r="O34" s="4">
        <v>1</v>
      </c>
      <c r="P34" s="39" t="str">
        <f>IF(AND(O34=1,Tabuľka37[[#This Row],[Dosiahnutý štandardný výstup v čase predloženia ŽoNFP7]]&gt;=0),Tabuľka37[[#This Row],[Dosiahnutý štandardný výstup v čase predloženia ŽoNFP7]],0)</f>
        <v/>
      </c>
    </row>
    <row r="35" spans="1:16" ht="18" customHeight="1" x14ac:dyDescent="0.25">
      <c r="A35" s="13" t="s">
        <v>10</v>
      </c>
      <c r="B35" s="14" t="s">
        <v>53</v>
      </c>
      <c r="C35" s="55">
        <v>664</v>
      </c>
      <c r="D35" s="56" t="s">
        <v>172</v>
      </c>
      <c r="E35" s="28">
        <v>464</v>
      </c>
      <c r="F35" s="20"/>
      <c r="G3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35" s="36"/>
      <c r="I3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35" s="20"/>
      <c r="K35" s="27"/>
      <c r="L35" s="43"/>
      <c r="M35" s="34"/>
      <c r="O35" s="4">
        <v>1</v>
      </c>
      <c r="P35" s="39" t="str">
        <f>IF(AND(O35=1,Tabuľka37[[#This Row],[Dosiahnutý štandardný výstup v čase predloženia ŽoNFP7]]&gt;=0),Tabuľka37[[#This Row],[Dosiahnutý štandardný výstup v čase predloženia ŽoNFP7]],0)</f>
        <v/>
      </c>
    </row>
    <row r="36" spans="1:16" ht="18" customHeight="1" x14ac:dyDescent="0.25">
      <c r="A36" s="13" t="s">
        <v>10</v>
      </c>
      <c r="B36" s="14" t="s">
        <v>53</v>
      </c>
      <c r="C36" s="55">
        <v>311</v>
      </c>
      <c r="D36" s="56" t="s">
        <v>293</v>
      </c>
      <c r="E36" s="28">
        <v>464</v>
      </c>
      <c r="F36" s="20"/>
      <c r="G3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36" s="36"/>
      <c r="I3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36" s="20"/>
      <c r="K36" s="27"/>
      <c r="L36" s="43"/>
      <c r="M36" s="34"/>
      <c r="O36" s="4">
        <v>1</v>
      </c>
      <c r="P36" s="39" t="str">
        <f>IF(AND(O36=1,Tabuľka37[[#This Row],[Dosiahnutý štandardný výstup v čase predloženia ŽoNFP7]]&gt;=0),Tabuľka37[[#This Row],[Dosiahnutý štandardný výstup v čase predloženia ŽoNFP7]],0)</f>
        <v/>
      </c>
    </row>
    <row r="37" spans="1:16" ht="18" customHeight="1" x14ac:dyDescent="0.25">
      <c r="A37" s="13" t="s">
        <v>10</v>
      </c>
      <c r="B37" s="14" t="s">
        <v>53</v>
      </c>
      <c r="C37" s="55">
        <v>312</v>
      </c>
      <c r="D37" s="56" t="s">
        <v>294</v>
      </c>
      <c r="E37" s="28">
        <v>464</v>
      </c>
      <c r="F37" s="20"/>
      <c r="G3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37" s="36"/>
      <c r="I3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37" s="20"/>
      <c r="K37" s="27"/>
      <c r="L37" s="43"/>
      <c r="M37" s="34"/>
      <c r="O37" s="4">
        <v>1</v>
      </c>
      <c r="P37" s="39" t="str">
        <f>IF(AND(O37=1,Tabuľka37[[#This Row],[Dosiahnutý štandardný výstup v čase predloženia ŽoNFP7]]&gt;=0),Tabuľka37[[#This Row],[Dosiahnutý štandardný výstup v čase predloženia ŽoNFP7]],0)</f>
        <v/>
      </c>
    </row>
    <row r="38" spans="1:16" ht="18" customHeight="1" x14ac:dyDescent="0.25">
      <c r="A38" s="13" t="s">
        <v>10</v>
      </c>
      <c r="B38" s="14" t="s">
        <v>53</v>
      </c>
      <c r="C38" s="55">
        <v>313</v>
      </c>
      <c r="D38" s="56" t="s">
        <v>295</v>
      </c>
      <c r="E38" s="28">
        <v>464</v>
      </c>
      <c r="F38" s="20"/>
      <c r="G3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38" s="36"/>
      <c r="I3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38" s="20"/>
      <c r="K38" s="27"/>
      <c r="L38" s="43"/>
      <c r="M38" s="34"/>
      <c r="O38" s="4">
        <v>1</v>
      </c>
      <c r="P38" s="39" t="str">
        <f>IF(AND(O38=1,Tabuľka37[[#This Row],[Dosiahnutý štandardný výstup v čase predloženia ŽoNFP7]]&gt;=0),Tabuľka37[[#This Row],[Dosiahnutý štandardný výstup v čase predloženia ŽoNFP7]],0)</f>
        <v/>
      </c>
    </row>
    <row r="39" spans="1:16" ht="18" customHeight="1" x14ac:dyDescent="0.25">
      <c r="A39" s="13" t="s">
        <v>10</v>
      </c>
      <c r="B39" s="14" t="s">
        <v>53</v>
      </c>
      <c r="C39" s="55">
        <v>314</v>
      </c>
      <c r="D39" s="56" t="s">
        <v>296</v>
      </c>
      <c r="E39" s="28">
        <v>464</v>
      </c>
      <c r="F39" s="20"/>
      <c r="G3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39" s="36"/>
      <c r="I3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39" s="20"/>
      <c r="K39" s="27"/>
      <c r="L39" s="43"/>
      <c r="M39" s="34"/>
      <c r="O39" s="4">
        <v>0</v>
      </c>
      <c r="P39" s="39">
        <f>IF(AND(O39=1,Tabuľka37[[#This Row],[Dosiahnutý štandardný výstup v čase predloženia ŽoNFP7]]&gt;=0),Tabuľka37[[#This Row],[Dosiahnutý štandardný výstup v čase predloženia ŽoNFP7]],0)</f>
        <v>0</v>
      </c>
    </row>
    <row r="40" spans="1:16" ht="18" customHeight="1" x14ac:dyDescent="0.25">
      <c r="A40" s="13" t="s">
        <v>10</v>
      </c>
      <c r="B40" s="14" t="s">
        <v>53</v>
      </c>
      <c r="C40" s="55">
        <v>309</v>
      </c>
      <c r="D40" s="56" t="s">
        <v>297</v>
      </c>
      <c r="E40" s="28">
        <v>464</v>
      </c>
      <c r="F40" s="20"/>
      <c r="G4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40" s="36"/>
      <c r="I4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40" s="20"/>
      <c r="K40" s="27"/>
      <c r="L40" s="43"/>
      <c r="M40" s="34"/>
      <c r="O40" s="4">
        <v>1</v>
      </c>
      <c r="P40" s="39" t="str">
        <f>IF(AND(O40=1,Tabuľka37[[#This Row],[Dosiahnutý štandardný výstup v čase predloženia ŽoNFP7]]&gt;=0),Tabuľka37[[#This Row],[Dosiahnutý štandardný výstup v čase predloženia ŽoNFP7]],0)</f>
        <v/>
      </c>
    </row>
    <row r="41" spans="1:16" ht="18" customHeight="1" x14ac:dyDescent="0.25">
      <c r="A41" s="13" t="s">
        <v>10</v>
      </c>
      <c r="B41" s="14" t="s">
        <v>53</v>
      </c>
      <c r="C41" s="55">
        <v>310</v>
      </c>
      <c r="D41" s="56" t="s">
        <v>298</v>
      </c>
      <c r="E41" s="28">
        <v>464</v>
      </c>
      <c r="F41" s="20"/>
      <c r="G4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41" s="36"/>
      <c r="I4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41" s="20"/>
      <c r="K41" s="27"/>
      <c r="L41" s="43"/>
      <c r="M41" s="34"/>
      <c r="O41" s="4">
        <v>1</v>
      </c>
      <c r="P41" s="39" t="str">
        <f>IF(AND(O41=1,Tabuľka37[[#This Row],[Dosiahnutý štandardný výstup v čase predloženia ŽoNFP7]]&gt;=0),Tabuľka37[[#This Row],[Dosiahnutý štandardný výstup v čase predloženia ŽoNFP7]],0)</f>
        <v/>
      </c>
    </row>
    <row r="42" spans="1:16" ht="18" customHeight="1" x14ac:dyDescent="0.25">
      <c r="A42" s="13" t="s">
        <v>10</v>
      </c>
      <c r="B42" s="14" t="s">
        <v>53</v>
      </c>
      <c r="C42" s="55">
        <v>307</v>
      </c>
      <c r="D42" s="56" t="s">
        <v>299</v>
      </c>
      <c r="E42" s="28">
        <v>464</v>
      </c>
      <c r="F42" s="20"/>
      <c r="G4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42" s="36"/>
      <c r="I4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42" s="20"/>
      <c r="K42" s="27"/>
      <c r="L42" s="43"/>
      <c r="M42" s="34"/>
      <c r="O42" s="4">
        <v>1</v>
      </c>
      <c r="P42" s="39" t="str">
        <f>IF(AND(O42=1,Tabuľka37[[#This Row],[Dosiahnutý štandardný výstup v čase predloženia ŽoNFP7]]&gt;=0),Tabuľka37[[#This Row],[Dosiahnutý štandardný výstup v čase predloženia ŽoNFP7]],0)</f>
        <v/>
      </c>
    </row>
    <row r="43" spans="1:16" ht="18" customHeight="1" x14ac:dyDescent="0.25">
      <c r="A43" s="13" t="s">
        <v>11</v>
      </c>
      <c r="B43" s="14" t="s">
        <v>53</v>
      </c>
      <c r="C43" s="55">
        <v>828</v>
      </c>
      <c r="D43" s="56" t="s">
        <v>178</v>
      </c>
      <c r="E43" s="28">
        <v>3503</v>
      </c>
      <c r="F43" s="20"/>
      <c r="G4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43" s="36"/>
      <c r="I4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43" s="20"/>
      <c r="K43" s="27"/>
      <c r="L43" s="43"/>
      <c r="M43" s="34"/>
      <c r="O43" s="4">
        <v>1</v>
      </c>
      <c r="P43" s="39" t="str">
        <f>IF(AND(O43=1,Tabuľka37[[#This Row],[Dosiahnutý štandardný výstup v čase predloženia ŽoNFP7]]&gt;=0),Tabuľka37[[#This Row],[Dosiahnutý štandardný výstup v čase predloženia ŽoNFP7]],0)</f>
        <v/>
      </c>
    </row>
    <row r="44" spans="1:16" ht="18" customHeight="1" x14ac:dyDescent="0.25">
      <c r="A44" s="13" t="s">
        <v>11</v>
      </c>
      <c r="B44" s="14" t="s">
        <v>53</v>
      </c>
      <c r="C44" s="55">
        <v>829</v>
      </c>
      <c r="D44" s="56" t="s">
        <v>179</v>
      </c>
      <c r="E44" s="28">
        <v>3503</v>
      </c>
      <c r="F44" s="20"/>
      <c r="G4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44" s="36"/>
      <c r="I4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44" s="20"/>
      <c r="K44" s="27"/>
      <c r="L44" s="43"/>
      <c r="M44" s="34"/>
      <c r="O44" s="4">
        <v>1</v>
      </c>
      <c r="P44" s="39" t="str">
        <f>IF(AND(O44=1,Tabuľka37[[#This Row],[Dosiahnutý štandardný výstup v čase predloženia ŽoNFP7]]&gt;=0),Tabuľka37[[#This Row],[Dosiahnutý štandardný výstup v čase predloženia ŽoNFP7]],0)</f>
        <v/>
      </c>
    </row>
    <row r="45" spans="1:16" ht="18" customHeight="1" x14ac:dyDescent="0.25">
      <c r="A45" s="13" t="s">
        <v>11</v>
      </c>
      <c r="B45" s="14" t="s">
        <v>53</v>
      </c>
      <c r="C45" s="55">
        <v>827</v>
      </c>
      <c r="D45" s="56" t="s">
        <v>300</v>
      </c>
      <c r="E45" s="28">
        <v>3503</v>
      </c>
      <c r="F45" s="20"/>
      <c r="G4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45" s="36"/>
      <c r="I4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45" s="20"/>
      <c r="K45" s="27"/>
      <c r="L45" s="43"/>
      <c r="M45" s="34"/>
      <c r="O45" s="4">
        <v>1</v>
      </c>
      <c r="P45" s="39" t="str">
        <f>IF(AND(O45=1,Tabuľka37[[#This Row],[Dosiahnutý štandardný výstup v čase predloženia ŽoNFP7]]&gt;=0),Tabuľka37[[#This Row],[Dosiahnutý štandardný výstup v čase predloženia ŽoNFP7]],0)</f>
        <v/>
      </c>
    </row>
    <row r="46" spans="1:16" ht="18" customHeight="1" x14ac:dyDescent="0.25">
      <c r="A46" s="13" t="s">
        <v>12</v>
      </c>
      <c r="B46" s="14" t="s">
        <v>53</v>
      </c>
      <c r="C46" s="55">
        <v>616</v>
      </c>
      <c r="D46" s="56" t="s">
        <v>180</v>
      </c>
      <c r="E46" s="28">
        <v>1772</v>
      </c>
      <c r="F46" s="20"/>
      <c r="G4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46" s="36"/>
      <c r="I4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46" s="20"/>
      <c r="K46" s="27"/>
      <c r="L46" s="43"/>
      <c r="M46" s="34"/>
      <c r="O46" s="4">
        <v>1</v>
      </c>
      <c r="P46" s="39" t="str">
        <f>IF(AND(O46=1,Tabuľka37[[#This Row],[Dosiahnutý štandardný výstup v čase predloženia ŽoNFP7]]&gt;=0),Tabuľka37[[#This Row],[Dosiahnutý štandardný výstup v čase predloženia ŽoNFP7]],0)</f>
        <v/>
      </c>
    </row>
    <row r="47" spans="1:16" ht="18" customHeight="1" x14ac:dyDescent="0.25">
      <c r="A47" s="13" t="s">
        <v>13</v>
      </c>
      <c r="B47" s="14" t="s">
        <v>53</v>
      </c>
      <c r="C47" s="55">
        <v>638</v>
      </c>
      <c r="D47" s="56" t="s">
        <v>301</v>
      </c>
      <c r="E47" s="28">
        <v>665</v>
      </c>
      <c r="F47" s="20"/>
      <c r="G4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47" s="36"/>
      <c r="I4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47" s="20"/>
      <c r="K47" s="27"/>
      <c r="L47" s="43"/>
      <c r="M47" s="34"/>
      <c r="O47" s="4">
        <v>0</v>
      </c>
      <c r="P47" s="39">
        <f>IF(AND(O47=1,Tabuľka37[[#This Row],[Dosiahnutý štandardný výstup v čase predloženia ŽoNFP7]]&gt;=0),Tabuľka37[[#This Row],[Dosiahnutý štandardný výstup v čase predloženia ŽoNFP7]],0)</f>
        <v>0</v>
      </c>
    </row>
    <row r="48" spans="1:16" ht="18" customHeight="1" x14ac:dyDescent="0.25">
      <c r="A48" s="13" t="s">
        <v>13</v>
      </c>
      <c r="B48" s="14" t="s">
        <v>53</v>
      </c>
      <c r="C48" s="55">
        <v>639</v>
      </c>
      <c r="D48" s="56" t="s">
        <v>302</v>
      </c>
      <c r="E48" s="28">
        <v>665</v>
      </c>
      <c r="F48" s="20"/>
      <c r="G4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48" s="36"/>
      <c r="I4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48" s="20"/>
      <c r="K48" s="27"/>
      <c r="L48" s="43"/>
      <c r="M48" s="34"/>
      <c r="O48" s="4">
        <v>0</v>
      </c>
      <c r="P48" s="39">
        <f>IF(AND(O48=1,Tabuľka37[[#This Row],[Dosiahnutý štandardný výstup v čase predloženia ŽoNFP7]]&gt;=0),Tabuľka37[[#This Row],[Dosiahnutý štandardný výstup v čase predloženia ŽoNFP7]],0)</f>
        <v>0</v>
      </c>
    </row>
    <row r="49" spans="1:16" ht="18" customHeight="1" x14ac:dyDescent="0.25">
      <c r="A49" s="13" t="s">
        <v>14</v>
      </c>
      <c r="B49" s="14" t="s">
        <v>53</v>
      </c>
      <c r="C49" s="55">
        <v>622</v>
      </c>
      <c r="D49" s="56" t="s">
        <v>170</v>
      </c>
      <c r="E49" s="58" t="s">
        <v>54</v>
      </c>
      <c r="F49" s="58" t="s">
        <v>54</v>
      </c>
      <c r="G49" s="58" t="s">
        <v>54</v>
      </c>
      <c r="H49" s="58" t="s">
        <v>54</v>
      </c>
      <c r="I49" s="58" t="s">
        <v>54</v>
      </c>
      <c r="J49" s="58" t="s">
        <v>54</v>
      </c>
      <c r="K49" s="58" t="s">
        <v>54</v>
      </c>
      <c r="L49" s="43"/>
      <c r="M49" s="34"/>
      <c r="O49" s="4">
        <v>1</v>
      </c>
      <c r="P49" s="39" t="str">
        <f>IF(AND(O49=1,Tabuľka37[[#This Row],[Dosiahnutý štandardný výstup v čase predloženia ŽoNFP7]]&gt;=0),Tabuľka37[[#This Row],[Dosiahnutý štandardný výstup v čase predloženia ŽoNFP7]],0)</f>
        <v>x</v>
      </c>
    </row>
    <row r="50" spans="1:16" ht="18" customHeight="1" x14ac:dyDescent="0.25">
      <c r="A50" s="13" t="s">
        <v>15</v>
      </c>
      <c r="B50" s="14" t="s">
        <v>53</v>
      </c>
      <c r="C50" s="55">
        <v>612</v>
      </c>
      <c r="D50" s="56" t="s">
        <v>303</v>
      </c>
      <c r="E50" s="28">
        <v>941</v>
      </c>
      <c r="F50" s="20"/>
      <c r="G5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50" s="36"/>
      <c r="I5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50" s="20"/>
      <c r="K50" s="27"/>
      <c r="L50" s="43"/>
      <c r="M50" s="34"/>
      <c r="O50" s="4">
        <v>0</v>
      </c>
      <c r="P50" s="39">
        <f>IF(AND(O50=1,Tabuľka37[[#This Row],[Dosiahnutý štandardný výstup v čase predloženia ŽoNFP7]]&gt;=0),Tabuľka37[[#This Row],[Dosiahnutý štandardný výstup v čase predloženia ŽoNFP7]],0)</f>
        <v>0</v>
      </c>
    </row>
    <row r="51" spans="1:16" ht="18" customHeight="1" x14ac:dyDescent="0.25">
      <c r="A51" s="13" t="s">
        <v>15</v>
      </c>
      <c r="B51" s="14" t="s">
        <v>53</v>
      </c>
      <c r="C51" s="55">
        <v>201</v>
      </c>
      <c r="D51" s="56" t="s">
        <v>304</v>
      </c>
      <c r="E51" s="28">
        <v>941</v>
      </c>
      <c r="F51" s="20"/>
      <c r="G5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51" s="36"/>
      <c r="I5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51" s="20"/>
      <c r="K51" s="27"/>
      <c r="L51" s="43"/>
      <c r="M51" s="34"/>
      <c r="O51" s="4">
        <v>0</v>
      </c>
      <c r="P51" s="39">
        <f>IF(AND(O51=1,Tabuľka37[[#This Row],[Dosiahnutý štandardný výstup v čase predloženia ŽoNFP7]]&gt;=0),Tabuľka37[[#This Row],[Dosiahnutý štandardný výstup v čase predloženia ŽoNFP7]],0)</f>
        <v>0</v>
      </c>
    </row>
    <row r="52" spans="1:16" ht="18" customHeight="1" x14ac:dyDescent="0.25">
      <c r="A52" s="13" t="s">
        <v>15</v>
      </c>
      <c r="B52" s="14" t="s">
        <v>53</v>
      </c>
      <c r="C52" s="55">
        <v>206</v>
      </c>
      <c r="D52" s="56" t="s">
        <v>305</v>
      </c>
      <c r="E52" s="28">
        <v>941</v>
      </c>
      <c r="F52" s="20"/>
      <c r="G5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52" s="36"/>
      <c r="I5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52" s="20"/>
      <c r="K52" s="27"/>
      <c r="L52" s="43"/>
      <c r="M52" s="34"/>
      <c r="O52" s="4">
        <v>0</v>
      </c>
      <c r="P52" s="39">
        <f>IF(AND(O52=1,Tabuľka37[[#This Row],[Dosiahnutý štandardný výstup v čase predloženia ŽoNFP7]]&gt;=0),Tabuľka37[[#This Row],[Dosiahnutý štandardný výstup v čase predloženia ŽoNFP7]],0)</f>
        <v>0</v>
      </c>
    </row>
    <row r="53" spans="1:16" ht="18" customHeight="1" x14ac:dyDescent="0.25">
      <c r="A53" s="13" t="s">
        <v>16</v>
      </c>
      <c r="B53" s="14" t="s">
        <v>53</v>
      </c>
      <c r="C53" s="55">
        <v>202</v>
      </c>
      <c r="D53" s="56" t="s">
        <v>306</v>
      </c>
      <c r="E53" s="28">
        <v>614</v>
      </c>
      <c r="F53" s="20"/>
      <c r="G5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53" s="36"/>
      <c r="I5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53" s="20"/>
      <c r="K53" s="27"/>
      <c r="L53" s="43"/>
      <c r="M53" s="34"/>
      <c r="O53" s="4">
        <v>0</v>
      </c>
      <c r="P53" s="39">
        <f>IF(AND(O53=1,Tabuľka37[[#This Row],[Dosiahnutý štandardný výstup v čase predloženia ŽoNFP7]]&gt;=0),Tabuľka37[[#This Row],[Dosiahnutý štandardný výstup v čase predloženia ŽoNFP7]],0)</f>
        <v>0</v>
      </c>
    </row>
    <row r="54" spans="1:16" ht="18" customHeight="1" x14ac:dyDescent="0.25">
      <c r="A54" s="13" t="s">
        <v>17</v>
      </c>
      <c r="B54" s="14" t="s">
        <v>53</v>
      </c>
      <c r="C54" s="55">
        <v>204</v>
      </c>
      <c r="D54" s="56" t="s">
        <v>307</v>
      </c>
      <c r="E54" s="28">
        <v>635</v>
      </c>
      <c r="F54" s="20"/>
      <c r="G5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54" s="36"/>
      <c r="I5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54" s="20"/>
      <c r="K54" s="27"/>
      <c r="L54" s="43"/>
      <c r="M54" s="34"/>
      <c r="O54" s="4">
        <v>1</v>
      </c>
      <c r="P54" s="39" t="str">
        <f>IF(AND(O54=1,Tabuľka37[[#This Row],[Dosiahnutý štandardný výstup v čase predloženia ŽoNFP7]]&gt;=0),Tabuľka37[[#This Row],[Dosiahnutý štandardný výstup v čase predloženia ŽoNFP7]],0)</f>
        <v/>
      </c>
    </row>
    <row r="55" spans="1:16" ht="18" customHeight="1" x14ac:dyDescent="0.25">
      <c r="A55" s="13" t="s">
        <v>18</v>
      </c>
      <c r="B55" s="14" t="s">
        <v>53</v>
      </c>
      <c r="C55" s="55">
        <v>402</v>
      </c>
      <c r="D55" s="56" t="s">
        <v>308</v>
      </c>
      <c r="E55" s="28">
        <v>416</v>
      </c>
      <c r="F55" s="20"/>
      <c r="G5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55" s="36"/>
      <c r="I5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55" s="20"/>
      <c r="K55" s="27"/>
      <c r="L55" s="43"/>
      <c r="M55" s="34"/>
      <c r="O55" s="4">
        <v>1</v>
      </c>
      <c r="P55" s="39" t="str">
        <f>IF(AND(O55=1,Tabuľka37[[#This Row],[Dosiahnutý štandardný výstup v čase predloženia ŽoNFP7]]&gt;=0),Tabuľka37[[#This Row],[Dosiahnutý štandardný výstup v čase predloženia ŽoNFP7]],0)</f>
        <v/>
      </c>
    </row>
    <row r="56" spans="1:16" ht="18" customHeight="1" x14ac:dyDescent="0.25">
      <c r="A56" s="13" t="s">
        <v>19</v>
      </c>
      <c r="B56" s="14" t="s">
        <v>53</v>
      </c>
      <c r="C56" s="55">
        <v>205</v>
      </c>
      <c r="D56" s="56" t="s">
        <v>202</v>
      </c>
      <c r="E56" s="28">
        <v>393</v>
      </c>
      <c r="F56" s="20"/>
      <c r="G5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56" s="36"/>
      <c r="I5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56" s="20"/>
      <c r="K56" s="27"/>
      <c r="L56" s="43"/>
      <c r="M56" s="34"/>
      <c r="O56" s="4">
        <v>1</v>
      </c>
      <c r="P56" s="39" t="str">
        <f>IF(AND(O56=1,Tabuľka37[[#This Row],[Dosiahnutý štandardný výstup v čase predloženia ŽoNFP7]]&gt;=0),Tabuľka37[[#This Row],[Dosiahnutý štandardný výstup v čase predloženia ŽoNFP7]],0)</f>
        <v/>
      </c>
    </row>
    <row r="57" spans="1:16" ht="18" customHeight="1" x14ac:dyDescent="0.25">
      <c r="A57" s="13" t="s">
        <v>19</v>
      </c>
      <c r="B57" s="14" t="s">
        <v>53</v>
      </c>
      <c r="C57" s="55">
        <v>609</v>
      </c>
      <c r="D57" s="56" t="s">
        <v>309</v>
      </c>
      <c r="E57" s="28">
        <v>393</v>
      </c>
      <c r="F57" s="20"/>
      <c r="G5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57" s="36"/>
      <c r="I5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57" s="20"/>
      <c r="K57" s="27"/>
      <c r="L57" s="43"/>
      <c r="M57" s="34"/>
      <c r="O57" s="4">
        <v>0</v>
      </c>
      <c r="P57" s="39">
        <f>IF(AND(O57=1,Tabuľka37[[#This Row],[Dosiahnutý štandardný výstup v čase predloženia ŽoNFP7]]&gt;=0),Tabuľka37[[#This Row],[Dosiahnutý štandardný výstup v čase predloženia ŽoNFP7]],0)</f>
        <v>0</v>
      </c>
    </row>
    <row r="58" spans="1:16" ht="18" customHeight="1" x14ac:dyDescent="0.25">
      <c r="A58" s="13" t="s">
        <v>20</v>
      </c>
      <c r="B58" s="14" t="s">
        <v>53</v>
      </c>
      <c r="C58" s="55">
        <v>401</v>
      </c>
      <c r="D58" s="56" t="s">
        <v>310</v>
      </c>
      <c r="E58" s="28">
        <v>428</v>
      </c>
      <c r="F58" s="20"/>
      <c r="G5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58" s="36"/>
      <c r="I5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58" s="20"/>
      <c r="K58" s="27"/>
      <c r="L58" s="43"/>
      <c r="M58" s="34"/>
      <c r="O58" s="4">
        <v>1</v>
      </c>
      <c r="P58" s="39" t="str">
        <f>IF(AND(O58=1,Tabuľka37[[#This Row],[Dosiahnutý štandardný výstup v čase predloženia ŽoNFP7]]&gt;=0),Tabuľka37[[#This Row],[Dosiahnutý štandardný výstup v čase predloženia ŽoNFP7]],0)</f>
        <v/>
      </c>
    </row>
    <row r="59" spans="1:16" ht="18" customHeight="1" x14ac:dyDescent="0.25">
      <c r="A59" s="13" t="s">
        <v>21</v>
      </c>
      <c r="B59" s="14" t="s">
        <v>53</v>
      </c>
      <c r="C59" s="55">
        <v>722</v>
      </c>
      <c r="D59" s="56" t="s">
        <v>311</v>
      </c>
      <c r="E59" s="28">
        <v>1</v>
      </c>
      <c r="F59" s="20"/>
      <c r="G5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59" s="36"/>
      <c r="I5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59" s="20"/>
      <c r="K59" s="27"/>
      <c r="L59" s="43"/>
      <c r="M59" s="34"/>
      <c r="O59" s="4">
        <v>1</v>
      </c>
      <c r="P59" s="39" t="str">
        <f>IF(AND(O59=1,Tabuľka37[[#This Row],[Dosiahnutý štandardný výstup v čase predloženia ŽoNFP7]]&gt;=0),Tabuľka37[[#This Row],[Dosiahnutý štandardný výstup v čase predloženia ŽoNFP7]],0)</f>
        <v/>
      </c>
    </row>
    <row r="60" spans="1:16" ht="18" customHeight="1" x14ac:dyDescent="0.25">
      <c r="A60" s="13" t="s">
        <v>22</v>
      </c>
      <c r="B60" s="14" t="s">
        <v>53</v>
      </c>
      <c r="C60" s="55">
        <v>631</v>
      </c>
      <c r="D60" s="56" t="s">
        <v>203</v>
      </c>
      <c r="E60" s="28">
        <v>812</v>
      </c>
      <c r="F60" s="20"/>
      <c r="G6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60" s="36"/>
      <c r="I6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60" s="20"/>
      <c r="K60" s="27"/>
      <c r="L60" s="43"/>
      <c r="M60" s="34"/>
      <c r="O60" s="4">
        <v>1</v>
      </c>
      <c r="P60" s="39" t="str">
        <f>IF(AND(O60=1,Tabuľka37[[#This Row],[Dosiahnutý štandardný výstup v čase predloženia ŽoNFP7]]&gt;=0),Tabuľka37[[#This Row],[Dosiahnutý štandardný výstup v čase predloženia ŽoNFP7]],0)</f>
        <v/>
      </c>
    </row>
    <row r="61" spans="1:16" ht="18" customHeight="1" x14ac:dyDescent="0.25">
      <c r="A61" s="13" t="s">
        <v>22</v>
      </c>
      <c r="B61" s="14" t="s">
        <v>53</v>
      </c>
      <c r="C61" s="55">
        <v>644</v>
      </c>
      <c r="D61" s="56" t="s">
        <v>204</v>
      </c>
      <c r="E61" s="28">
        <v>812</v>
      </c>
      <c r="F61" s="20"/>
      <c r="G6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61" s="36"/>
      <c r="I6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61" s="20"/>
      <c r="K61" s="27"/>
      <c r="L61" s="43"/>
      <c r="M61" s="34"/>
      <c r="O61" s="4">
        <v>1</v>
      </c>
      <c r="P61" s="39" t="str">
        <f>IF(AND(O61=1,Tabuľka37[[#This Row],[Dosiahnutý štandardný výstup v čase predloženia ŽoNFP7]]&gt;=0),Tabuľka37[[#This Row],[Dosiahnutý štandardný výstup v čase predloženia ŽoNFP7]],0)</f>
        <v/>
      </c>
    </row>
    <row r="62" spans="1:16" ht="18" customHeight="1" x14ac:dyDescent="0.25">
      <c r="A62" s="13" t="s">
        <v>22</v>
      </c>
      <c r="B62" s="14" t="s">
        <v>53</v>
      </c>
      <c r="C62" s="55">
        <v>645</v>
      </c>
      <c r="D62" s="56" t="s">
        <v>205</v>
      </c>
      <c r="E62" s="28">
        <v>812</v>
      </c>
      <c r="F62" s="20"/>
      <c r="G6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62" s="36"/>
      <c r="I6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62" s="20"/>
      <c r="K62" s="27"/>
      <c r="L62" s="43"/>
      <c r="M62" s="34"/>
      <c r="O62" s="4">
        <v>1</v>
      </c>
      <c r="P62" s="39" t="str">
        <f>IF(AND(O62=1,Tabuľka37[[#This Row],[Dosiahnutý štandardný výstup v čase predloženia ŽoNFP7]]&gt;=0),Tabuľka37[[#This Row],[Dosiahnutý štandardný výstup v čase predloženia ŽoNFP7]],0)</f>
        <v/>
      </c>
    </row>
    <row r="63" spans="1:16" ht="18" customHeight="1" x14ac:dyDescent="0.25">
      <c r="A63" s="13" t="s">
        <v>22</v>
      </c>
      <c r="B63" s="14" t="s">
        <v>53</v>
      </c>
      <c r="C63" s="55">
        <v>646</v>
      </c>
      <c r="D63" s="56" t="s">
        <v>206</v>
      </c>
      <c r="E63" s="28">
        <v>812</v>
      </c>
      <c r="F63" s="20"/>
      <c r="G6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63" s="36"/>
      <c r="I6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63" s="20"/>
      <c r="K63" s="27"/>
      <c r="L63" s="43"/>
      <c r="M63" s="34"/>
      <c r="O63" s="4">
        <v>1</v>
      </c>
      <c r="P63" s="39" t="str">
        <f>IF(AND(O63=1,Tabuľka37[[#This Row],[Dosiahnutý štandardný výstup v čase predloženia ŽoNFP7]]&gt;=0),Tabuľka37[[#This Row],[Dosiahnutý štandardný výstup v čase predloženia ŽoNFP7]],0)</f>
        <v/>
      </c>
    </row>
    <row r="64" spans="1:16" ht="18" customHeight="1" x14ac:dyDescent="0.25">
      <c r="A64" s="13" t="s">
        <v>22</v>
      </c>
      <c r="B64" s="14" t="s">
        <v>53</v>
      </c>
      <c r="C64" s="55">
        <v>647</v>
      </c>
      <c r="D64" s="56" t="s">
        <v>207</v>
      </c>
      <c r="E64" s="28">
        <v>812</v>
      </c>
      <c r="F64" s="20"/>
      <c r="G6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64" s="36"/>
      <c r="I6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64" s="20"/>
      <c r="K64" s="27"/>
      <c r="L64" s="43"/>
      <c r="M64" s="34"/>
      <c r="O64" s="4">
        <v>1</v>
      </c>
      <c r="P64" s="39" t="str">
        <f>IF(AND(O64=1,Tabuľka37[[#This Row],[Dosiahnutý štandardný výstup v čase predloženia ŽoNFP7]]&gt;=0),Tabuľka37[[#This Row],[Dosiahnutý štandardný výstup v čase predloženia ŽoNFP7]],0)</f>
        <v/>
      </c>
    </row>
    <row r="65" spans="1:16" ht="18" customHeight="1" x14ac:dyDescent="0.25">
      <c r="A65" s="13" t="s">
        <v>22</v>
      </c>
      <c r="B65" s="14" t="s">
        <v>53</v>
      </c>
      <c r="C65" s="55">
        <v>648</v>
      </c>
      <c r="D65" s="56" t="s">
        <v>208</v>
      </c>
      <c r="E65" s="28">
        <v>812</v>
      </c>
      <c r="F65" s="20"/>
      <c r="G6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65" s="36"/>
      <c r="I6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65" s="20"/>
      <c r="K65" s="27"/>
      <c r="L65" s="43"/>
      <c r="M65" s="34"/>
      <c r="O65" s="4">
        <v>1</v>
      </c>
      <c r="P65" s="39" t="str">
        <f>IF(AND(O65=1,Tabuľka37[[#This Row],[Dosiahnutý štandardný výstup v čase predloženia ŽoNFP7]]&gt;=0),Tabuľka37[[#This Row],[Dosiahnutý štandardný výstup v čase predloženia ŽoNFP7]],0)</f>
        <v/>
      </c>
    </row>
    <row r="66" spans="1:16" ht="18" customHeight="1" x14ac:dyDescent="0.25">
      <c r="A66" s="13" t="s">
        <v>22</v>
      </c>
      <c r="B66" s="14" t="s">
        <v>53</v>
      </c>
      <c r="C66" s="55">
        <v>677</v>
      </c>
      <c r="D66" s="56" t="s">
        <v>209</v>
      </c>
      <c r="E66" s="28">
        <v>812</v>
      </c>
      <c r="F66" s="20"/>
      <c r="G6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66" s="36"/>
      <c r="I6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66" s="20"/>
      <c r="K66" s="27"/>
      <c r="L66" s="43"/>
      <c r="M66" s="34"/>
      <c r="O66" s="4">
        <v>0</v>
      </c>
      <c r="P66" s="39">
        <f>IF(AND(O66=1,Tabuľka37[[#This Row],[Dosiahnutý štandardný výstup v čase predloženia ŽoNFP7]]&gt;=0),Tabuľka37[[#This Row],[Dosiahnutý štandardný výstup v čase predloženia ŽoNFP7]],0)</f>
        <v>0</v>
      </c>
    </row>
    <row r="67" spans="1:16" ht="18" customHeight="1" x14ac:dyDescent="0.25">
      <c r="A67" s="13" t="s">
        <v>22</v>
      </c>
      <c r="B67" s="14" t="s">
        <v>53</v>
      </c>
      <c r="C67" s="55">
        <v>649</v>
      </c>
      <c r="D67" s="56" t="s">
        <v>210</v>
      </c>
      <c r="E67" s="28">
        <v>812</v>
      </c>
      <c r="F67" s="20"/>
      <c r="G6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67" s="36"/>
      <c r="I6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67" s="20"/>
      <c r="K67" s="27"/>
      <c r="L67" s="43"/>
      <c r="M67" s="34"/>
      <c r="O67" s="4">
        <v>1</v>
      </c>
      <c r="P67" s="39" t="str">
        <f>IF(AND(O67=1,Tabuľka37[[#This Row],[Dosiahnutý štandardný výstup v čase predloženia ŽoNFP7]]&gt;=0),Tabuľka37[[#This Row],[Dosiahnutý štandardný výstup v čase predloženia ŽoNFP7]],0)</f>
        <v/>
      </c>
    </row>
    <row r="68" spans="1:16" ht="18" customHeight="1" x14ac:dyDescent="0.25">
      <c r="A68" s="13" t="s">
        <v>22</v>
      </c>
      <c r="B68" s="14" t="s">
        <v>53</v>
      </c>
      <c r="C68" s="55">
        <v>650</v>
      </c>
      <c r="D68" s="56" t="s">
        <v>211</v>
      </c>
      <c r="E68" s="28">
        <v>812</v>
      </c>
      <c r="F68" s="20"/>
      <c r="G6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68" s="36"/>
      <c r="I6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68" s="20"/>
      <c r="K68" s="27"/>
      <c r="L68" s="43"/>
      <c r="M68" s="34"/>
      <c r="O68" s="4">
        <v>1</v>
      </c>
      <c r="P68" s="39" t="str">
        <f>IF(AND(O68=1,Tabuľka37[[#This Row],[Dosiahnutý štandardný výstup v čase predloženia ŽoNFP7]]&gt;=0),Tabuľka37[[#This Row],[Dosiahnutý štandardný výstup v čase predloženia ŽoNFP7]],0)</f>
        <v/>
      </c>
    </row>
    <row r="69" spans="1:16" ht="18" customHeight="1" x14ac:dyDescent="0.25">
      <c r="A69" s="13" t="s">
        <v>22</v>
      </c>
      <c r="B69" s="14" t="s">
        <v>53</v>
      </c>
      <c r="C69" s="55">
        <v>819</v>
      </c>
      <c r="D69" s="56" t="s">
        <v>212</v>
      </c>
      <c r="E69" s="28">
        <v>812</v>
      </c>
      <c r="F69" s="20"/>
      <c r="G6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69" s="36"/>
      <c r="I6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69" s="20"/>
      <c r="K69" s="27"/>
      <c r="L69" s="43"/>
      <c r="M69" s="34"/>
      <c r="O69" s="4">
        <v>1</v>
      </c>
      <c r="P69" s="39" t="str">
        <f>IF(AND(O69=1,Tabuľka37[[#This Row],[Dosiahnutý štandardný výstup v čase predloženia ŽoNFP7]]&gt;=0),Tabuľka37[[#This Row],[Dosiahnutý štandardný výstup v čase predloženia ŽoNFP7]],0)</f>
        <v/>
      </c>
    </row>
    <row r="70" spans="1:16" ht="18" customHeight="1" x14ac:dyDescent="0.25">
      <c r="A70" s="13" t="s">
        <v>22</v>
      </c>
      <c r="B70" s="14" t="s">
        <v>53</v>
      </c>
      <c r="C70" s="55">
        <v>675</v>
      </c>
      <c r="D70" s="56" t="s">
        <v>312</v>
      </c>
      <c r="E70" s="28">
        <v>812</v>
      </c>
      <c r="F70" s="20"/>
      <c r="G7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70" s="36"/>
      <c r="I7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70" s="20"/>
      <c r="K70" s="27"/>
      <c r="L70" s="43"/>
      <c r="M70" s="34"/>
      <c r="O70" s="4">
        <v>1</v>
      </c>
      <c r="P70" s="39" t="str">
        <f>IF(AND(O70=1,Tabuľka37[[#This Row],[Dosiahnutý štandardný výstup v čase predloženia ŽoNFP7]]&gt;=0),Tabuľka37[[#This Row],[Dosiahnutý štandardný výstup v čase predloženia ŽoNFP7]],0)</f>
        <v/>
      </c>
    </row>
    <row r="71" spans="1:16" ht="18" customHeight="1" x14ac:dyDescent="0.25">
      <c r="A71" s="13" t="s">
        <v>22</v>
      </c>
      <c r="B71" s="14" t="s">
        <v>53</v>
      </c>
      <c r="C71" s="55">
        <v>674</v>
      </c>
      <c r="D71" s="56" t="s">
        <v>213</v>
      </c>
      <c r="E71" s="28">
        <v>812</v>
      </c>
      <c r="F71" s="20"/>
      <c r="G7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71" s="36"/>
      <c r="I7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71" s="20"/>
      <c r="K71" s="27"/>
      <c r="L71" s="43"/>
      <c r="M71" s="34"/>
      <c r="O71" s="4">
        <v>1</v>
      </c>
      <c r="P71" s="39" t="str">
        <f>IF(AND(O71=1,Tabuľka37[[#This Row],[Dosiahnutý štandardný výstup v čase predloženia ŽoNFP7]]&gt;=0),Tabuľka37[[#This Row],[Dosiahnutý štandardný výstup v čase predloženia ŽoNFP7]],0)</f>
        <v/>
      </c>
    </row>
    <row r="72" spans="1:16" ht="18" customHeight="1" x14ac:dyDescent="0.25">
      <c r="A72" s="13" t="s">
        <v>22</v>
      </c>
      <c r="B72" s="14" t="s">
        <v>53</v>
      </c>
      <c r="C72" s="55">
        <v>821</v>
      </c>
      <c r="D72" s="56" t="s">
        <v>214</v>
      </c>
      <c r="E72" s="28">
        <v>812</v>
      </c>
      <c r="F72" s="20"/>
      <c r="G7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72" s="36"/>
      <c r="I7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72" s="20"/>
      <c r="K72" s="27"/>
      <c r="L72" s="43"/>
      <c r="M72" s="34"/>
      <c r="O72" s="4">
        <v>1</v>
      </c>
      <c r="P72" s="39" t="str">
        <f>IF(AND(O72=1,Tabuľka37[[#This Row],[Dosiahnutý štandardný výstup v čase predloženia ŽoNFP7]]&gt;=0),Tabuľka37[[#This Row],[Dosiahnutý štandardný výstup v čase predloženia ŽoNFP7]],0)</f>
        <v/>
      </c>
    </row>
    <row r="73" spans="1:16" ht="18" customHeight="1" x14ac:dyDescent="0.25">
      <c r="A73" s="13" t="s">
        <v>22</v>
      </c>
      <c r="B73" s="14" t="s">
        <v>53</v>
      </c>
      <c r="C73" s="55">
        <v>671</v>
      </c>
      <c r="D73" s="56" t="s">
        <v>313</v>
      </c>
      <c r="E73" s="28">
        <v>812</v>
      </c>
      <c r="F73" s="20"/>
      <c r="G7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73" s="36"/>
      <c r="I7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73" s="20"/>
      <c r="K73" s="27"/>
      <c r="L73" s="43"/>
      <c r="M73" s="34"/>
      <c r="O73" s="4">
        <v>1</v>
      </c>
      <c r="P73" s="39" t="str">
        <f>IF(AND(O73=1,Tabuľka37[[#This Row],[Dosiahnutý štandardný výstup v čase predloženia ŽoNFP7]]&gt;=0),Tabuľka37[[#This Row],[Dosiahnutý štandardný výstup v čase predloženia ŽoNFP7]],0)</f>
        <v/>
      </c>
    </row>
    <row r="74" spans="1:16" ht="18" customHeight="1" x14ac:dyDescent="0.25">
      <c r="A74" s="13" t="s">
        <v>22</v>
      </c>
      <c r="B74" s="14" t="s">
        <v>53</v>
      </c>
      <c r="C74" s="55">
        <v>658</v>
      </c>
      <c r="D74" s="56" t="s">
        <v>314</v>
      </c>
      <c r="E74" s="28">
        <v>812</v>
      </c>
      <c r="F74" s="20"/>
      <c r="G7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74" s="36"/>
      <c r="I7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74" s="20"/>
      <c r="K74" s="27"/>
      <c r="L74" s="43"/>
      <c r="M74" s="34"/>
      <c r="O74" s="4">
        <v>0</v>
      </c>
      <c r="P74" s="39">
        <f>IF(AND(O74=1,Tabuľka37[[#This Row],[Dosiahnutý štandardný výstup v čase predloženia ŽoNFP7]]&gt;=0),Tabuľka37[[#This Row],[Dosiahnutý štandardný výstup v čase predloženia ŽoNFP7]],0)</f>
        <v>0</v>
      </c>
    </row>
    <row r="75" spans="1:16" ht="18" customHeight="1" x14ac:dyDescent="0.25">
      <c r="A75" s="13" t="s">
        <v>22</v>
      </c>
      <c r="B75" s="14" t="s">
        <v>53</v>
      </c>
      <c r="C75" s="55">
        <v>620</v>
      </c>
      <c r="D75" s="56" t="s">
        <v>315</v>
      </c>
      <c r="E75" s="28">
        <v>812</v>
      </c>
      <c r="F75" s="20"/>
      <c r="G7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75" s="36"/>
      <c r="I7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75" s="20"/>
      <c r="K75" s="27"/>
      <c r="L75" s="43"/>
      <c r="M75" s="34"/>
      <c r="O75" s="4">
        <v>1</v>
      </c>
      <c r="P75" s="39" t="str">
        <f>IF(AND(O75=1,Tabuľka37[[#This Row],[Dosiahnutý štandardný výstup v čase predloženia ŽoNFP7]]&gt;=0),Tabuľka37[[#This Row],[Dosiahnutý štandardný výstup v čase predloženia ŽoNFP7]],0)</f>
        <v/>
      </c>
    </row>
    <row r="76" spans="1:16" ht="18" customHeight="1" x14ac:dyDescent="0.25">
      <c r="A76" s="13" t="s">
        <v>22</v>
      </c>
      <c r="B76" s="14" t="s">
        <v>53</v>
      </c>
      <c r="C76" s="55">
        <v>619</v>
      </c>
      <c r="D76" s="56" t="s">
        <v>215</v>
      </c>
      <c r="E76" s="28">
        <v>812</v>
      </c>
      <c r="F76" s="20"/>
      <c r="G7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76" s="36"/>
      <c r="I7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76" s="20"/>
      <c r="K76" s="27"/>
      <c r="L76" s="43"/>
      <c r="M76" s="34"/>
      <c r="O76" s="4">
        <v>1</v>
      </c>
      <c r="P76" s="39" t="str">
        <f>IF(AND(O76=1,Tabuľka37[[#This Row],[Dosiahnutý štandardný výstup v čase predloženia ŽoNFP7]]&gt;=0),Tabuľka37[[#This Row],[Dosiahnutý štandardný výstup v čase predloženia ŽoNFP7]],0)</f>
        <v/>
      </c>
    </row>
    <row r="77" spans="1:16" ht="18" customHeight="1" x14ac:dyDescent="0.25">
      <c r="A77" s="13" t="s">
        <v>22</v>
      </c>
      <c r="B77" s="14" t="s">
        <v>53</v>
      </c>
      <c r="C77" s="55">
        <v>621</v>
      </c>
      <c r="D77" s="56" t="s">
        <v>316</v>
      </c>
      <c r="E77" s="28">
        <v>812</v>
      </c>
      <c r="F77" s="20"/>
      <c r="G7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77" s="36"/>
      <c r="I7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77" s="20"/>
      <c r="K77" s="27"/>
      <c r="L77" s="43"/>
      <c r="M77" s="34"/>
      <c r="O77" s="4">
        <v>1</v>
      </c>
      <c r="P77" s="39" t="str">
        <f>IF(AND(O77=1,Tabuľka37[[#This Row],[Dosiahnutý štandardný výstup v čase predloženia ŽoNFP7]]&gt;=0),Tabuľka37[[#This Row],[Dosiahnutý štandardný výstup v čase predloženia ŽoNFP7]],0)</f>
        <v/>
      </c>
    </row>
    <row r="78" spans="1:16" ht="18" customHeight="1" x14ac:dyDescent="0.25">
      <c r="A78" s="13" t="s">
        <v>22</v>
      </c>
      <c r="B78" s="14" t="s">
        <v>53</v>
      </c>
      <c r="C78" s="55">
        <v>678</v>
      </c>
      <c r="D78" s="56" t="s">
        <v>317</v>
      </c>
      <c r="E78" s="28">
        <v>812</v>
      </c>
      <c r="F78" s="20"/>
      <c r="G7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78" s="36"/>
      <c r="I7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78" s="20"/>
      <c r="K78" s="27"/>
      <c r="L78" s="43"/>
      <c r="M78" s="34"/>
      <c r="O78" s="4">
        <v>0</v>
      </c>
      <c r="P78" s="39">
        <f>IF(AND(O78=1,Tabuľka37[[#This Row],[Dosiahnutý štandardný výstup v čase predloženia ŽoNFP7]]&gt;=0),Tabuľka37[[#This Row],[Dosiahnutý štandardný výstup v čase predloženia ŽoNFP7]],0)</f>
        <v>0</v>
      </c>
    </row>
    <row r="79" spans="1:16" ht="18" customHeight="1" x14ac:dyDescent="0.25">
      <c r="A79" s="13" t="s">
        <v>22</v>
      </c>
      <c r="B79" s="14" t="s">
        <v>53</v>
      </c>
      <c r="C79" s="55">
        <v>803</v>
      </c>
      <c r="D79" s="56" t="s">
        <v>244</v>
      </c>
      <c r="E79" s="28">
        <v>812</v>
      </c>
      <c r="F79" s="20"/>
      <c r="G7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79" s="36"/>
      <c r="I7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79" s="20"/>
      <c r="K79" s="27"/>
      <c r="L79" s="43"/>
      <c r="M79" s="34"/>
      <c r="O79" s="4">
        <v>1</v>
      </c>
      <c r="P79" s="39" t="str">
        <f>IF(AND(O79=1,Tabuľka37[[#This Row],[Dosiahnutý štandardný výstup v čase predloženia ŽoNFP7]]&gt;=0),Tabuľka37[[#This Row],[Dosiahnutý štandardný výstup v čase predloženia ŽoNFP7]],0)</f>
        <v/>
      </c>
    </row>
    <row r="80" spans="1:16" ht="18" customHeight="1" x14ac:dyDescent="0.25">
      <c r="A80" s="13" t="s">
        <v>22</v>
      </c>
      <c r="B80" s="14" t="s">
        <v>53</v>
      </c>
      <c r="C80" s="55">
        <v>625</v>
      </c>
      <c r="D80" s="56" t="s">
        <v>216</v>
      </c>
      <c r="E80" s="28">
        <v>812</v>
      </c>
      <c r="F80" s="20"/>
      <c r="G8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80" s="36"/>
      <c r="I8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80" s="20"/>
      <c r="K80" s="27"/>
      <c r="L80" s="43"/>
      <c r="M80" s="34"/>
      <c r="O80" s="4">
        <v>1</v>
      </c>
      <c r="P80" s="39" t="str">
        <f>IF(AND(O80=1,Tabuľka37[[#This Row],[Dosiahnutý štandardný výstup v čase predloženia ŽoNFP7]]&gt;=0),Tabuľka37[[#This Row],[Dosiahnutý štandardný výstup v čase predloženia ŽoNFP7]],0)</f>
        <v/>
      </c>
    </row>
    <row r="81" spans="1:16" ht="18" customHeight="1" x14ac:dyDescent="0.25">
      <c r="A81" s="13" t="s">
        <v>23</v>
      </c>
      <c r="B81" s="14" t="s">
        <v>53</v>
      </c>
      <c r="C81" s="55">
        <v>670</v>
      </c>
      <c r="D81" s="56" t="s">
        <v>318</v>
      </c>
      <c r="E81" s="28">
        <v>812</v>
      </c>
      <c r="F81" s="20"/>
      <c r="G8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81" s="36"/>
      <c r="I8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81" s="20"/>
      <c r="K81" s="27"/>
      <c r="L81" s="43"/>
      <c r="M81" s="34"/>
      <c r="O81" s="4">
        <v>0</v>
      </c>
      <c r="P81" s="39">
        <f>IF(AND(O81=1,Tabuľka37[[#This Row],[Dosiahnutý štandardný výstup v čase predloženia ŽoNFP7]]&gt;=0),Tabuľka37[[#This Row],[Dosiahnutý štandardný výstup v čase predloženia ŽoNFP7]],0)</f>
        <v>0</v>
      </c>
    </row>
    <row r="82" spans="1:16" ht="18" customHeight="1" x14ac:dyDescent="0.25">
      <c r="A82" s="13" t="s">
        <v>23</v>
      </c>
      <c r="B82" s="14" t="s">
        <v>53</v>
      </c>
      <c r="C82" s="55">
        <v>668</v>
      </c>
      <c r="D82" s="56" t="s">
        <v>319</v>
      </c>
      <c r="E82" s="28">
        <v>812</v>
      </c>
      <c r="F82" s="20"/>
      <c r="G8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82" s="36"/>
      <c r="I8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82" s="20"/>
      <c r="K82" s="27"/>
      <c r="L82" s="43"/>
      <c r="M82" s="34"/>
      <c r="O82" s="4">
        <v>0</v>
      </c>
      <c r="P82" s="39">
        <f>IF(AND(O82=1,Tabuľka37[[#This Row],[Dosiahnutý štandardný výstup v čase predloženia ŽoNFP7]]&gt;=0),Tabuľka37[[#This Row],[Dosiahnutý štandardný výstup v čase predloženia ŽoNFP7]],0)</f>
        <v>0</v>
      </c>
    </row>
    <row r="83" spans="1:16" ht="18" customHeight="1" x14ac:dyDescent="0.25">
      <c r="A83" s="13" t="s">
        <v>23</v>
      </c>
      <c r="B83" s="14" t="s">
        <v>53</v>
      </c>
      <c r="C83" s="55">
        <v>505</v>
      </c>
      <c r="D83" s="56" t="s">
        <v>320</v>
      </c>
      <c r="E83" s="28">
        <v>812</v>
      </c>
      <c r="F83" s="20"/>
      <c r="G8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83" s="36"/>
      <c r="I8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83" s="20"/>
      <c r="K83" s="27"/>
      <c r="L83" s="43"/>
      <c r="M83" s="34"/>
      <c r="O83" s="4">
        <v>0</v>
      </c>
      <c r="P83" s="39">
        <f>IF(AND(O83=1,Tabuľka37[[#This Row],[Dosiahnutý štandardný výstup v čase predloženia ŽoNFP7]]&gt;=0),Tabuľka37[[#This Row],[Dosiahnutý štandardný výstup v čase predloženia ŽoNFP7]],0)</f>
        <v>0</v>
      </c>
    </row>
    <row r="84" spans="1:16" ht="18" customHeight="1" x14ac:dyDescent="0.25">
      <c r="A84" s="13" t="s">
        <v>321</v>
      </c>
      <c r="B84" s="14" t="s">
        <v>53</v>
      </c>
      <c r="C84" s="55">
        <v>627</v>
      </c>
      <c r="D84" s="56" t="s">
        <v>217</v>
      </c>
      <c r="E84" s="28">
        <v>3901</v>
      </c>
      <c r="F84" s="20"/>
      <c r="G8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84" s="36"/>
      <c r="I8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84" s="20"/>
      <c r="K84" s="27"/>
      <c r="L84" s="43"/>
      <c r="M84" s="34"/>
      <c r="O84" s="4">
        <v>0</v>
      </c>
      <c r="P84" s="39">
        <f>IF(AND(O84=1,Tabuľka37[[#This Row],[Dosiahnutý štandardný výstup v čase predloženia ŽoNFP7]]&gt;=0),Tabuľka37[[#This Row],[Dosiahnutý štandardný výstup v čase predloženia ŽoNFP7]],0)</f>
        <v>0</v>
      </c>
    </row>
    <row r="85" spans="1:16" ht="18" customHeight="1" x14ac:dyDescent="0.25">
      <c r="A85" s="13" t="s">
        <v>321</v>
      </c>
      <c r="B85" s="14" t="s">
        <v>53</v>
      </c>
      <c r="C85" s="55">
        <v>626</v>
      </c>
      <c r="D85" s="56" t="s">
        <v>218</v>
      </c>
      <c r="E85" s="28">
        <v>3901</v>
      </c>
      <c r="F85" s="20"/>
      <c r="G8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85" s="36"/>
      <c r="I8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85" s="20"/>
      <c r="K85" s="27"/>
      <c r="L85" s="43"/>
      <c r="M85" s="34"/>
      <c r="O85" s="4">
        <v>0</v>
      </c>
      <c r="P85" s="39">
        <f>IF(AND(O85=1,Tabuľka37[[#This Row],[Dosiahnutý štandardný výstup v čase predloženia ŽoNFP7]]&gt;=0),Tabuľka37[[#This Row],[Dosiahnutý štandardný výstup v čase predloženia ŽoNFP7]],0)</f>
        <v>0</v>
      </c>
    </row>
    <row r="86" spans="1:16" ht="18" customHeight="1" x14ac:dyDescent="0.25">
      <c r="A86" s="13" t="s">
        <v>321</v>
      </c>
      <c r="B86" s="14" t="s">
        <v>53</v>
      </c>
      <c r="C86" s="55">
        <v>712</v>
      </c>
      <c r="D86" s="56" t="s">
        <v>219</v>
      </c>
      <c r="E86" s="28">
        <v>3901</v>
      </c>
      <c r="F86" s="20"/>
      <c r="G8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86" s="36"/>
      <c r="I8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86" s="20"/>
      <c r="K86" s="27"/>
      <c r="L86" s="43"/>
      <c r="M86" s="34"/>
      <c r="O86" s="4">
        <v>1</v>
      </c>
      <c r="P86" s="39" t="str">
        <f>IF(AND(O86=1,Tabuľka37[[#This Row],[Dosiahnutý štandardný výstup v čase predloženia ŽoNFP7]]&gt;=0),Tabuľka37[[#This Row],[Dosiahnutý štandardný výstup v čase predloženia ŽoNFP7]],0)</f>
        <v/>
      </c>
    </row>
    <row r="87" spans="1:16" ht="18" customHeight="1" x14ac:dyDescent="0.25">
      <c r="A87" s="13" t="s">
        <v>321</v>
      </c>
      <c r="B87" s="14" t="s">
        <v>53</v>
      </c>
      <c r="C87" s="55">
        <v>818</v>
      </c>
      <c r="D87" s="56" t="s">
        <v>220</v>
      </c>
      <c r="E87" s="28">
        <v>3901</v>
      </c>
      <c r="F87" s="20"/>
      <c r="G8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87" s="36"/>
      <c r="I8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87" s="20"/>
      <c r="K87" s="27"/>
      <c r="L87" s="43"/>
      <c r="M87" s="34"/>
      <c r="O87" s="4">
        <v>1</v>
      </c>
      <c r="P87" s="39" t="str">
        <f>IF(AND(O87=1,Tabuľka37[[#This Row],[Dosiahnutý štandardný výstup v čase predloženia ŽoNFP7]]&gt;=0),Tabuľka37[[#This Row],[Dosiahnutý štandardný výstup v čase predloženia ŽoNFP7]],0)</f>
        <v/>
      </c>
    </row>
    <row r="88" spans="1:16" ht="18" customHeight="1" x14ac:dyDescent="0.25">
      <c r="A88" s="13" t="s">
        <v>321</v>
      </c>
      <c r="B88" s="14" t="s">
        <v>53</v>
      </c>
      <c r="C88" s="55">
        <v>703</v>
      </c>
      <c r="D88" s="56" t="s">
        <v>221</v>
      </c>
      <c r="E88" s="28">
        <v>3901</v>
      </c>
      <c r="F88" s="20"/>
      <c r="G8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88" s="36"/>
      <c r="I8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88" s="20"/>
      <c r="K88" s="27"/>
      <c r="L88" s="43"/>
      <c r="M88" s="34"/>
      <c r="O88" s="4">
        <v>1</v>
      </c>
      <c r="P88" s="39" t="str">
        <f>IF(AND(O88=1,Tabuľka37[[#This Row],[Dosiahnutý štandardný výstup v čase predloženia ŽoNFP7]]&gt;=0),Tabuľka37[[#This Row],[Dosiahnutý štandardný výstup v čase predloženia ŽoNFP7]],0)</f>
        <v/>
      </c>
    </row>
    <row r="89" spans="1:16" ht="18" customHeight="1" x14ac:dyDescent="0.25">
      <c r="A89" s="13" t="s">
        <v>321</v>
      </c>
      <c r="B89" s="14" t="s">
        <v>53</v>
      </c>
      <c r="C89" s="55">
        <v>731</v>
      </c>
      <c r="D89" s="56" t="s">
        <v>225</v>
      </c>
      <c r="E89" s="28">
        <v>3901</v>
      </c>
      <c r="F89" s="20"/>
      <c r="G8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89" s="36"/>
      <c r="I8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89" s="20"/>
      <c r="K89" s="27"/>
      <c r="L89" s="43"/>
      <c r="M89" s="34"/>
      <c r="O89" s="4">
        <v>1</v>
      </c>
      <c r="P89" s="39" t="str">
        <f>IF(AND(O89=1,Tabuľka37[[#This Row],[Dosiahnutý štandardný výstup v čase predloženia ŽoNFP7]]&gt;=0),Tabuľka37[[#This Row],[Dosiahnutý štandardný výstup v čase predloženia ŽoNFP7]],0)</f>
        <v/>
      </c>
    </row>
    <row r="90" spans="1:16" ht="18" customHeight="1" x14ac:dyDescent="0.25">
      <c r="A90" s="13" t="s">
        <v>321</v>
      </c>
      <c r="B90" s="14" t="s">
        <v>53</v>
      </c>
      <c r="C90" s="55">
        <v>704</v>
      </c>
      <c r="D90" s="56" t="s">
        <v>222</v>
      </c>
      <c r="E90" s="28">
        <v>3901</v>
      </c>
      <c r="F90" s="20"/>
      <c r="G9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90" s="36"/>
      <c r="I9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90" s="20"/>
      <c r="K90" s="27"/>
      <c r="L90" s="43"/>
      <c r="M90" s="34"/>
      <c r="O90" s="4">
        <v>1</v>
      </c>
      <c r="P90" s="39" t="str">
        <f>IF(AND(O90=1,Tabuľka37[[#This Row],[Dosiahnutý štandardný výstup v čase predloženia ŽoNFP7]]&gt;=0),Tabuľka37[[#This Row],[Dosiahnutý štandardný výstup v čase predloženia ŽoNFP7]],0)</f>
        <v/>
      </c>
    </row>
    <row r="91" spans="1:16" ht="18" customHeight="1" x14ac:dyDescent="0.25">
      <c r="A91" s="13" t="s">
        <v>321</v>
      </c>
      <c r="B91" s="14" t="s">
        <v>53</v>
      </c>
      <c r="C91" s="55">
        <v>732</v>
      </c>
      <c r="D91" s="56" t="s">
        <v>226</v>
      </c>
      <c r="E91" s="28">
        <v>3901</v>
      </c>
      <c r="F91" s="20"/>
      <c r="G9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91" s="36"/>
      <c r="I9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91" s="20"/>
      <c r="K91" s="27"/>
      <c r="L91" s="43"/>
      <c r="M91" s="34"/>
      <c r="O91" s="4">
        <v>1</v>
      </c>
      <c r="P91" s="39" t="str">
        <f>IF(AND(O91=1,Tabuľka37[[#This Row],[Dosiahnutý štandardný výstup v čase predloženia ŽoNFP7]]&gt;=0),Tabuľka37[[#This Row],[Dosiahnutý štandardný výstup v čase predloženia ŽoNFP7]],0)</f>
        <v/>
      </c>
    </row>
    <row r="92" spans="1:16" ht="18" customHeight="1" x14ac:dyDescent="0.25">
      <c r="A92" s="13" t="s">
        <v>321</v>
      </c>
      <c r="B92" s="14" t="s">
        <v>53</v>
      </c>
      <c r="C92" s="55">
        <v>705</v>
      </c>
      <c r="D92" s="56" t="s">
        <v>223</v>
      </c>
      <c r="E92" s="28">
        <v>3901</v>
      </c>
      <c r="F92" s="20"/>
      <c r="G9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92" s="36"/>
      <c r="I9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92" s="20"/>
      <c r="K92" s="27"/>
      <c r="L92" s="43"/>
      <c r="M92" s="34"/>
      <c r="O92" s="4">
        <v>1</v>
      </c>
      <c r="P92" s="39" t="str">
        <f>IF(AND(O92=1,Tabuľka37[[#This Row],[Dosiahnutý štandardný výstup v čase predloženia ŽoNFP7]]&gt;=0),Tabuľka37[[#This Row],[Dosiahnutý štandardný výstup v čase predloženia ŽoNFP7]],0)</f>
        <v/>
      </c>
    </row>
    <row r="93" spans="1:16" ht="18" customHeight="1" x14ac:dyDescent="0.25">
      <c r="A93" s="13" t="s">
        <v>321</v>
      </c>
      <c r="B93" s="14" t="s">
        <v>53</v>
      </c>
      <c r="C93" s="55">
        <v>733</v>
      </c>
      <c r="D93" s="56" t="s">
        <v>227</v>
      </c>
      <c r="E93" s="28">
        <v>3901</v>
      </c>
      <c r="F93" s="20"/>
      <c r="G9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93" s="36"/>
      <c r="I9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93" s="20"/>
      <c r="K93" s="27"/>
      <c r="L93" s="43"/>
      <c r="M93" s="34"/>
      <c r="O93" s="4">
        <v>1</v>
      </c>
      <c r="P93" s="39" t="str">
        <f>IF(AND(O93=1,Tabuľka37[[#This Row],[Dosiahnutý štandardný výstup v čase predloženia ŽoNFP7]]&gt;=0),Tabuľka37[[#This Row],[Dosiahnutý štandardný výstup v čase predloženia ŽoNFP7]],0)</f>
        <v/>
      </c>
    </row>
    <row r="94" spans="1:16" ht="18" customHeight="1" x14ac:dyDescent="0.25">
      <c r="A94" s="13" t="s">
        <v>321</v>
      </c>
      <c r="B94" s="14" t="s">
        <v>53</v>
      </c>
      <c r="C94" s="55">
        <v>706</v>
      </c>
      <c r="D94" s="56" t="s">
        <v>224</v>
      </c>
      <c r="E94" s="28">
        <v>3901</v>
      </c>
      <c r="F94" s="20"/>
      <c r="G9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94" s="36"/>
      <c r="I9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94" s="20"/>
      <c r="K94" s="27"/>
      <c r="L94" s="43"/>
      <c r="M94" s="34"/>
      <c r="O94" s="4">
        <v>1</v>
      </c>
      <c r="P94" s="39" t="str">
        <f>IF(AND(O94=1,Tabuľka37[[#This Row],[Dosiahnutý štandardný výstup v čase predloženia ŽoNFP7]]&gt;=0),Tabuľka37[[#This Row],[Dosiahnutý štandardný výstup v čase predloženia ŽoNFP7]],0)</f>
        <v/>
      </c>
    </row>
    <row r="95" spans="1:16" ht="18" customHeight="1" x14ac:dyDescent="0.25">
      <c r="A95" s="13" t="s">
        <v>321</v>
      </c>
      <c r="B95" s="14" t="s">
        <v>53</v>
      </c>
      <c r="C95" s="55">
        <v>734</v>
      </c>
      <c r="D95" s="56" t="s">
        <v>228</v>
      </c>
      <c r="E95" s="28">
        <v>3901</v>
      </c>
      <c r="F95" s="20"/>
      <c r="G9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95" s="36"/>
      <c r="I9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95" s="20"/>
      <c r="K95" s="27"/>
      <c r="L95" s="43"/>
      <c r="M95" s="34"/>
      <c r="O95" s="4">
        <v>1</v>
      </c>
      <c r="P95" s="39" t="str">
        <f>IF(AND(O95=1,Tabuľka37[[#This Row],[Dosiahnutý štandardný výstup v čase predloženia ŽoNFP7]]&gt;=0),Tabuľka37[[#This Row],[Dosiahnutý štandardný výstup v čase predloženia ŽoNFP7]],0)</f>
        <v/>
      </c>
    </row>
    <row r="96" spans="1:16" ht="18" customHeight="1" x14ac:dyDescent="0.25">
      <c r="A96" s="13" t="s">
        <v>321</v>
      </c>
      <c r="B96" s="14" t="s">
        <v>53</v>
      </c>
      <c r="C96" s="55">
        <v>715</v>
      </c>
      <c r="D96" s="56" t="s">
        <v>181</v>
      </c>
      <c r="E96" s="28">
        <v>3901</v>
      </c>
      <c r="F96" s="20"/>
      <c r="G9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96" s="36"/>
      <c r="I9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96" s="20"/>
      <c r="K96" s="27"/>
      <c r="L96" s="43"/>
      <c r="M96" s="34"/>
      <c r="O96" s="4">
        <v>1</v>
      </c>
      <c r="P96" s="39" t="str">
        <f>IF(AND(O96=1,Tabuľka37[[#This Row],[Dosiahnutý štandardný výstup v čase predloženia ŽoNFP7]]&gt;=0),Tabuľka37[[#This Row],[Dosiahnutý štandardný výstup v čase predloženia ŽoNFP7]],0)</f>
        <v/>
      </c>
    </row>
    <row r="97" spans="1:16" ht="18" customHeight="1" x14ac:dyDescent="0.25">
      <c r="A97" s="13" t="s">
        <v>321</v>
      </c>
      <c r="B97" s="14" t="s">
        <v>53</v>
      </c>
      <c r="C97" s="55">
        <v>808</v>
      </c>
      <c r="D97" s="56" t="s">
        <v>182</v>
      </c>
      <c r="E97" s="28">
        <v>3901</v>
      </c>
      <c r="F97" s="20"/>
      <c r="G9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97" s="36"/>
      <c r="I9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97" s="20"/>
      <c r="K97" s="27"/>
      <c r="L97" s="43"/>
      <c r="M97" s="34"/>
      <c r="O97" s="4">
        <v>1</v>
      </c>
      <c r="P97" s="39" t="str">
        <f>IF(AND(O97=1,Tabuľka37[[#This Row],[Dosiahnutý štandardný výstup v čase predloženia ŽoNFP7]]&gt;=0),Tabuľka37[[#This Row],[Dosiahnutý štandardný výstup v čase predloženia ŽoNFP7]],0)</f>
        <v/>
      </c>
    </row>
    <row r="98" spans="1:16" ht="18" customHeight="1" x14ac:dyDescent="0.25">
      <c r="A98" s="13" t="s">
        <v>321</v>
      </c>
      <c r="B98" s="14" t="s">
        <v>53</v>
      </c>
      <c r="C98" s="55">
        <v>727</v>
      </c>
      <c r="D98" s="56" t="s">
        <v>229</v>
      </c>
      <c r="E98" s="28">
        <v>3901</v>
      </c>
      <c r="F98" s="20"/>
      <c r="G9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98" s="36"/>
      <c r="I9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98" s="20"/>
      <c r="K98" s="27"/>
      <c r="L98" s="43"/>
      <c r="M98" s="34"/>
      <c r="O98" s="4">
        <v>1</v>
      </c>
      <c r="P98" s="39" t="str">
        <f>IF(AND(O98=1,Tabuľka37[[#This Row],[Dosiahnutý štandardný výstup v čase predloženia ŽoNFP7]]&gt;=0),Tabuľka37[[#This Row],[Dosiahnutý štandardný výstup v čase predloženia ŽoNFP7]],0)</f>
        <v/>
      </c>
    </row>
    <row r="99" spans="1:16" ht="18" customHeight="1" x14ac:dyDescent="0.25">
      <c r="A99" s="13" t="s">
        <v>321</v>
      </c>
      <c r="B99" s="14" t="s">
        <v>53</v>
      </c>
      <c r="C99" s="55">
        <v>728</v>
      </c>
      <c r="D99" s="56" t="s">
        <v>230</v>
      </c>
      <c r="E99" s="28">
        <v>3901</v>
      </c>
      <c r="F99" s="20"/>
      <c r="G9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99" s="36"/>
      <c r="I9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99" s="20"/>
      <c r="K99" s="27"/>
      <c r="L99" s="43"/>
      <c r="M99" s="34"/>
      <c r="O99" s="4">
        <v>1</v>
      </c>
      <c r="P99" s="39" t="str">
        <f>IF(AND(O99=1,Tabuľka37[[#This Row],[Dosiahnutý štandardný výstup v čase predloženia ŽoNFP7]]&gt;=0),Tabuľka37[[#This Row],[Dosiahnutý štandardný výstup v čase predloženia ŽoNFP7]],0)</f>
        <v/>
      </c>
    </row>
    <row r="100" spans="1:16" ht="18" customHeight="1" x14ac:dyDescent="0.25">
      <c r="A100" s="13" t="s">
        <v>321</v>
      </c>
      <c r="B100" s="14" t="s">
        <v>53</v>
      </c>
      <c r="C100" s="55">
        <v>815</v>
      </c>
      <c r="D100" s="56" t="s">
        <v>231</v>
      </c>
      <c r="E100" s="28">
        <v>3901</v>
      </c>
      <c r="F100" s="20"/>
      <c r="G10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00" s="36"/>
      <c r="I10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00" s="20"/>
      <c r="K100" s="27"/>
      <c r="L100" s="43"/>
      <c r="M100" s="34"/>
      <c r="O100" s="4">
        <v>1</v>
      </c>
      <c r="P100" s="39" t="str">
        <f>IF(AND(O100=1,Tabuľka37[[#This Row],[Dosiahnutý štandardný výstup v čase predloženia ŽoNFP7]]&gt;=0),Tabuľka37[[#This Row],[Dosiahnutý štandardný výstup v čase predloženia ŽoNFP7]],0)</f>
        <v/>
      </c>
    </row>
    <row r="101" spans="1:16" ht="18" customHeight="1" x14ac:dyDescent="0.25">
      <c r="A101" s="13" t="s">
        <v>321</v>
      </c>
      <c r="B101" s="14" t="s">
        <v>53</v>
      </c>
      <c r="C101" s="55">
        <v>701</v>
      </c>
      <c r="D101" s="56" t="s">
        <v>232</v>
      </c>
      <c r="E101" s="28">
        <v>3901</v>
      </c>
      <c r="F101" s="20"/>
      <c r="G10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01" s="36"/>
      <c r="I10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01" s="20"/>
      <c r="K101" s="27"/>
      <c r="L101" s="43"/>
      <c r="M101" s="34"/>
      <c r="O101" s="4">
        <v>1</v>
      </c>
      <c r="P101" s="39" t="str">
        <f>IF(AND(O101=1,Tabuľka37[[#This Row],[Dosiahnutý štandardný výstup v čase predloženia ŽoNFP7]]&gt;=0),Tabuľka37[[#This Row],[Dosiahnutý štandardný výstup v čase predloženia ŽoNFP7]],0)</f>
        <v/>
      </c>
    </row>
    <row r="102" spans="1:16" ht="18" customHeight="1" x14ac:dyDescent="0.25">
      <c r="A102" s="13" t="s">
        <v>321</v>
      </c>
      <c r="B102" s="14" t="s">
        <v>53</v>
      </c>
      <c r="C102" s="55">
        <v>740</v>
      </c>
      <c r="D102" s="56" t="s">
        <v>233</v>
      </c>
      <c r="E102" s="28">
        <v>3901</v>
      </c>
      <c r="F102" s="20"/>
      <c r="G10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02" s="36"/>
      <c r="I10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02" s="20"/>
      <c r="K102" s="27"/>
      <c r="L102" s="43"/>
      <c r="M102" s="34"/>
      <c r="O102" s="4">
        <v>1</v>
      </c>
      <c r="P102" s="39" t="str">
        <f>IF(AND(O102=1,Tabuľka37[[#This Row],[Dosiahnutý štandardný výstup v čase predloženia ŽoNFP7]]&gt;=0),Tabuľka37[[#This Row],[Dosiahnutý štandardný výstup v čase predloženia ŽoNFP7]],0)</f>
        <v/>
      </c>
    </row>
    <row r="103" spans="1:16" ht="18" customHeight="1" x14ac:dyDescent="0.25">
      <c r="A103" s="13" t="s">
        <v>321</v>
      </c>
      <c r="B103" s="14" t="s">
        <v>53</v>
      </c>
      <c r="C103" s="55">
        <v>741</v>
      </c>
      <c r="D103" s="56" t="s">
        <v>234</v>
      </c>
      <c r="E103" s="28">
        <v>3901</v>
      </c>
      <c r="F103" s="20"/>
      <c r="G10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03" s="36"/>
      <c r="I10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03" s="20"/>
      <c r="K103" s="27"/>
      <c r="L103" s="43"/>
      <c r="M103" s="34"/>
      <c r="O103" s="4">
        <v>1</v>
      </c>
      <c r="P103" s="39" t="str">
        <f>IF(AND(O103=1,Tabuľka37[[#This Row],[Dosiahnutý štandardný výstup v čase predloženia ŽoNFP7]]&gt;=0),Tabuľka37[[#This Row],[Dosiahnutý štandardný výstup v čase predloženia ŽoNFP7]],0)</f>
        <v/>
      </c>
    </row>
    <row r="104" spans="1:16" ht="18" customHeight="1" x14ac:dyDescent="0.25">
      <c r="A104" s="13" t="s">
        <v>321</v>
      </c>
      <c r="B104" s="14" t="s">
        <v>53</v>
      </c>
      <c r="C104" s="55">
        <v>742</v>
      </c>
      <c r="D104" s="56" t="s">
        <v>235</v>
      </c>
      <c r="E104" s="28">
        <v>3901</v>
      </c>
      <c r="F104" s="20"/>
      <c r="G10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04" s="36"/>
      <c r="I10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04" s="20"/>
      <c r="K104" s="27"/>
      <c r="L104" s="43"/>
      <c r="M104" s="34"/>
      <c r="O104" s="4">
        <v>1</v>
      </c>
      <c r="P104" s="39" t="str">
        <f>IF(AND(O104=1,Tabuľka37[[#This Row],[Dosiahnutý štandardný výstup v čase predloženia ŽoNFP7]]&gt;=0),Tabuľka37[[#This Row],[Dosiahnutý štandardný výstup v čase predloženia ŽoNFP7]],0)</f>
        <v/>
      </c>
    </row>
    <row r="105" spans="1:16" ht="18" customHeight="1" x14ac:dyDescent="0.25">
      <c r="A105" s="13" t="s">
        <v>321</v>
      </c>
      <c r="B105" s="14" t="s">
        <v>53</v>
      </c>
      <c r="C105" s="55">
        <v>743</v>
      </c>
      <c r="D105" s="56" t="s">
        <v>236</v>
      </c>
      <c r="E105" s="28">
        <v>3901</v>
      </c>
      <c r="F105" s="20"/>
      <c r="G10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05" s="36"/>
      <c r="I10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05" s="20"/>
      <c r="K105" s="27"/>
      <c r="L105" s="43"/>
      <c r="M105" s="34"/>
      <c r="O105" s="4">
        <v>1</v>
      </c>
      <c r="P105" s="39" t="str">
        <f>IF(AND(O105=1,Tabuľka37[[#This Row],[Dosiahnutý štandardný výstup v čase predloženia ŽoNFP7]]&gt;=0),Tabuľka37[[#This Row],[Dosiahnutý štandardný výstup v čase predloženia ŽoNFP7]],0)</f>
        <v/>
      </c>
    </row>
    <row r="106" spans="1:16" ht="18" customHeight="1" x14ac:dyDescent="0.25">
      <c r="A106" s="13" t="s">
        <v>321</v>
      </c>
      <c r="B106" s="14" t="s">
        <v>53</v>
      </c>
      <c r="C106" s="55">
        <v>809</v>
      </c>
      <c r="D106" s="56" t="s">
        <v>237</v>
      </c>
      <c r="E106" s="28">
        <v>3901</v>
      </c>
      <c r="F106" s="20"/>
      <c r="G10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06" s="36"/>
      <c r="I10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06" s="20"/>
      <c r="K106" s="27"/>
      <c r="L106" s="43"/>
      <c r="M106" s="34"/>
      <c r="O106" s="4">
        <v>1</v>
      </c>
      <c r="P106" s="39" t="str">
        <f>IF(AND(O106=1,Tabuľka37[[#This Row],[Dosiahnutý štandardný výstup v čase predloženia ŽoNFP7]]&gt;=0),Tabuľka37[[#This Row],[Dosiahnutý štandardný výstup v čase predloženia ŽoNFP7]],0)</f>
        <v/>
      </c>
    </row>
    <row r="107" spans="1:16" ht="18" customHeight="1" x14ac:dyDescent="0.25">
      <c r="A107" s="13" t="s">
        <v>321</v>
      </c>
      <c r="B107" s="14" t="s">
        <v>53</v>
      </c>
      <c r="C107" s="55">
        <v>810</v>
      </c>
      <c r="D107" s="56" t="s">
        <v>238</v>
      </c>
      <c r="E107" s="28">
        <v>3901</v>
      </c>
      <c r="F107" s="20"/>
      <c r="G10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07" s="36"/>
      <c r="I10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07" s="20"/>
      <c r="K107" s="27"/>
      <c r="L107" s="43"/>
      <c r="M107" s="34"/>
      <c r="O107" s="4">
        <v>1</v>
      </c>
      <c r="P107" s="39" t="str">
        <f>IF(AND(O107=1,Tabuľka37[[#This Row],[Dosiahnutý štandardný výstup v čase predloženia ŽoNFP7]]&gt;=0),Tabuľka37[[#This Row],[Dosiahnutý štandardný výstup v čase predloženia ŽoNFP7]],0)</f>
        <v/>
      </c>
    </row>
    <row r="108" spans="1:16" ht="18" customHeight="1" x14ac:dyDescent="0.25">
      <c r="A108" s="13" t="s">
        <v>321</v>
      </c>
      <c r="B108" s="14" t="s">
        <v>53</v>
      </c>
      <c r="C108" s="55">
        <v>702</v>
      </c>
      <c r="D108" s="56" t="s">
        <v>239</v>
      </c>
      <c r="E108" s="28">
        <v>3901</v>
      </c>
      <c r="F108" s="20"/>
      <c r="G10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08" s="36"/>
      <c r="I10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08" s="20"/>
      <c r="K108" s="27"/>
      <c r="L108" s="43"/>
      <c r="M108" s="34"/>
      <c r="O108" s="4">
        <v>1</v>
      </c>
      <c r="P108" s="39" t="str">
        <f>IF(AND(O108=1,Tabuľka37[[#This Row],[Dosiahnutý štandardný výstup v čase predloženia ŽoNFP7]]&gt;=0),Tabuľka37[[#This Row],[Dosiahnutý štandardný výstup v čase predloženia ŽoNFP7]],0)</f>
        <v/>
      </c>
    </row>
    <row r="109" spans="1:16" ht="18" customHeight="1" x14ac:dyDescent="0.25">
      <c r="A109" s="13" t="s">
        <v>321</v>
      </c>
      <c r="B109" s="14" t="s">
        <v>53</v>
      </c>
      <c r="C109" s="55">
        <v>817</v>
      </c>
      <c r="D109" s="56" t="s">
        <v>240</v>
      </c>
      <c r="E109" s="28">
        <v>3901</v>
      </c>
      <c r="F109" s="20"/>
      <c r="G10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09" s="36"/>
      <c r="I10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09" s="20"/>
      <c r="K109" s="27"/>
      <c r="L109" s="43"/>
      <c r="M109" s="34"/>
      <c r="O109" s="4">
        <v>1</v>
      </c>
      <c r="P109" s="39" t="str">
        <f>IF(AND(O109=1,Tabuľka37[[#This Row],[Dosiahnutý štandardný výstup v čase predloženia ŽoNFP7]]&gt;=0),Tabuľka37[[#This Row],[Dosiahnutý štandardný výstup v čase predloženia ŽoNFP7]],0)</f>
        <v/>
      </c>
    </row>
    <row r="110" spans="1:16" ht="18" customHeight="1" x14ac:dyDescent="0.25">
      <c r="A110" s="13" t="s">
        <v>321</v>
      </c>
      <c r="B110" s="14" t="s">
        <v>53</v>
      </c>
      <c r="C110" s="55">
        <v>820</v>
      </c>
      <c r="D110" s="56" t="s">
        <v>241</v>
      </c>
      <c r="E110" s="28">
        <v>3901</v>
      </c>
      <c r="F110" s="20"/>
      <c r="G11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10" s="36"/>
      <c r="I11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10" s="20"/>
      <c r="K110" s="27"/>
      <c r="L110" s="43"/>
      <c r="M110" s="34"/>
      <c r="O110" s="4">
        <v>1</v>
      </c>
      <c r="P110" s="39" t="str">
        <f>IF(AND(O110=1,Tabuľka37[[#This Row],[Dosiahnutý štandardný výstup v čase predloženia ŽoNFP7]]&gt;=0),Tabuľka37[[#This Row],[Dosiahnutý štandardný výstup v čase predloženia ŽoNFP7]],0)</f>
        <v/>
      </c>
    </row>
    <row r="111" spans="1:16" ht="18" customHeight="1" x14ac:dyDescent="0.25">
      <c r="A111" s="13" t="s">
        <v>321</v>
      </c>
      <c r="B111" s="14" t="s">
        <v>53</v>
      </c>
      <c r="C111" s="55">
        <v>805</v>
      </c>
      <c r="D111" s="56" t="s">
        <v>242</v>
      </c>
      <c r="E111" s="28">
        <v>3901</v>
      </c>
      <c r="F111" s="20"/>
      <c r="G11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11" s="36"/>
      <c r="I11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11" s="20"/>
      <c r="K111" s="27"/>
      <c r="L111" s="43"/>
      <c r="M111" s="34"/>
      <c r="O111" s="4">
        <v>1</v>
      </c>
      <c r="P111" s="39" t="str">
        <f>IF(AND(O111=1,Tabuľka37[[#This Row],[Dosiahnutý štandardný výstup v čase predloženia ŽoNFP7]]&gt;=0),Tabuľka37[[#This Row],[Dosiahnutý štandardný výstup v čase predloženia ŽoNFP7]],0)</f>
        <v/>
      </c>
    </row>
    <row r="112" spans="1:16" ht="18" customHeight="1" x14ac:dyDescent="0.25">
      <c r="A112" s="13" t="s">
        <v>321</v>
      </c>
      <c r="B112" s="14" t="s">
        <v>53</v>
      </c>
      <c r="C112" s="55">
        <v>614</v>
      </c>
      <c r="D112" s="56" t="s">
        <v>183</v>
      </c>
      <c r="E112" s="28">
        <v>3901</v>
      </c>
      <c r="F112" s="20"/>
      <c r="G11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12" s="36"/>
      <c r="I11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12" s="20"/>
      <c r="K112" s="27"/>
      <c r="L112" s="43"/>
      <c r="M112" s="34"/>
      <c r="O112" s="4">
        <v>1</v>
      </c>
      <c r="P112" s="39" t="str">
        <f>IF(AND(O112=1,Tabuľka37[[#This Row],[Dosiahnutý štandardný výstup v čase predloženia ŽoNFP7]]&gt;=0),Tabuľka37[[#This Row],[Dosiahnutý štandardný výstup v čase predloženia ŽoNFP7]],0)</f>
        <v/>
      </c>
    </row>
    <row r="113" spans="1:16" ht="18" customHeight="1" x14ac:dyDescent="0.25">
      <c r="A113" s="13" t="s">
        <v>321</v>
      </c>
      <c r="B113" s="14" t="s">
        <v>53</v>
      </c>
      <c r="C113" s="55">
        <v>714</v>
      </c>
      <c r="D113" s="56" t="s">
        <v>184</v>
      </c>
      <c r="E113" s="28">
        <v>3901</v>
      </c>
      <c r="F113" s="20"/>
      <c r="G11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13" s="36"/>
      <c r="I11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13" s="20"/>
      <c r="K113" s="27"/>
      <c r="L113" s="43"/>
      <c r="M113" s="34"/>
      <c r="O113" s="4">
        <v>1</v>
      </c>
      <c r="P113" s="39" t="str">
        <f>IF(AND(O113=1,Tabuľka37[[#This Row],[Dosiahnutý štandardný výstup v čase predloženia ŽoNFP7]]&gt;=0),Tabuľka37[[#This Row],[Dosiahnutý štandardný výstup v čase predloženia ŽoNFP7]],0)</f>
        <v/>
      </c>
    </row>
    <row r="114" spans="1:16" ht="18" customHeight="1" x14ac:dyDescent="0.25">
      <c r="A114" s="13" t="s">
        <v>321</v>
      </c>
      <c r="B114" s="14" t="s">
        <v>53</v>
      </c>
      <c r="C114" s="55">
        <v>708</v>
      </c>
      <c r="D114" s="56" t="s">
        <v>185</v>
      </c>
      <c r="E114" s="28">
        <v>3901</v>
      </c>
      <c r="F114" s="20"/>
      <c r="G11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14" s="36"/>
      <c r="I11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14" s="20"/>
      <c r="K114" s="27"/>
      <c r="L114" s="43"/>
      <c r="M114" s="34"/>
      <c r="O114" s="4">
        <v>1</v>
      </c>
      <c r="P114" s="39" t="str">
        <f>IF(AND(O114=1,Tabuľka37[[#This Row],[Dosiahnutý štandardný výstup v čase predloženia ŽoNFP7]]&gt;=0),Tabuľka37[[#This Row],[Dosiahnutý štandardný výstup v čase predloženia ŽoNFP7]],0)</f>
        <v/>
      </c>
    </row>
    <row r="115" spans="1:16" ht="18" customHeight="1" x14ac:dyDescent="0.25">
      <c r="A115" s="13" t="s">
        <v>321</v>
      </c>
      <c r="B115" s="14" t="s">
        <v>53</v>
      </c>
      <c r="C115" s="55">
        <v>610</v>
      </c>
      <c r="D115" s="56" t="s">
        <v>186</v>
      </c>
      <c r="E115" s="28">
        <v>3901</v>
      </c>
      <c r="F115" s="20"/>
      <c r="G11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15" s="36"/>
      <c r="I11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15" s="20"/>
      <c r="K115" s="27"/>
      <c r="L115" s="43"/>
      <c r="M115" s="34"/>
      <c r="O115" s="4">
        <v>1</v>
      </c>
      <c r="P115" s="39" t="str">
        <f>IF(AND(O115=1,Tabuľka37[[#This Row],[Dosiahnutý štandardný výstup v čase predloženia ŽoNFP7]]&gt;=0),Tabuľka37[[#This Row],[Dosiahnutý štandardný výstup v čase predloženia ŽoNFP7]],0)</f>
        <v/>
      </c>
    </row>
    <row r="116" spans="1:16" ht="18" customHeight="1" x14ac:dyDescent="0.25">
      <c r="A116" s="13" t="s">
        <v>321</v>
      </c>
      <c r="B116" s="14" t="s">
        <v>53</v>
      </c>
      <c r="C116" s="55">
        <v>611</v>
      </c>
      <c r="D116" s="56" t="s">
        <v>187</v>
      </c>
      <c r="E116" s="28">
        <v>3901</v>
      </c>
      <c r="F116" s="20"/>
      <c r="G11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16" s="36"/>
      <c r="I11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16" s="20"/>
      <c r="K116" s="27"/>
      <c r="L116" s="43"/>
      <c r="M116" s="34"/>
      <c r="O116" s="4">
        <v>1</v>
      </c>
      <c r="P116" s="39" t="str">
        <f>IF(AND(O116=1,Tabuľka37[[#This Row],[Dosiahnutý štandardný výstup v čase predloženia ŽoNFP7]]&gt;=0),Tabuľka37[[#This Row],[Dosiahnutý štandardný výstup v čase predloženia ŽoNFP7]],0)</f>
        <v/>
      </c>
    </row>
    <row r="117" spans="1:16" ht="18" customHeight="1" x14ac:dyDescent="0.25">
      <c r="A117" s="13" t="s">
        <v>321</v>
      </c>
      <c r="B117" s="14" t="s">
        <v>53</v>
      </c>
      <c r="C117" s="55">
        <v>730</v>
      </c>
      <c r="D117" s="56" t="s">
        <v>188</v>
      </c>
      <c r="E117" s="28">
        <v>3901</v>
      </c>
      <c r="F117" s="20"/>
      <c r="G11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17" s="36"/>
      <c r="I11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17" s="20"/>
      <c r="K117" s="27"/>
      <c r="L117" s="43"/>
      <c r="M117" s="34"/>
      <c r="O117" s="4">
        <v>1</v>
      </c>
      <c r="P117" s="39" t="str">
        <f>IF(AND(O117=1,Tabuľka37[[#This Row],[Dosiahnutý štandardný výstup v čase predloženia ŽoNFP7]]&gt;=0),Tabuľka37[[#This Row],[Dosiahnutý štandardný výstup v čase predloženia ŽoNFP7]],0)</f>
        <v/>
      </c>
    </row>
    <row r="118" spans="1:16" ht="18" customHeight="1" x14ac:dyDescent="0.25">
      <c r="A118" s="13" t="s">
        <v>321</v>
      </c>
      <c r="B118" s="14" t="s">
        <v>53</v>
      </c>
      <c r="C118" s="55">
        <v>709</v>
      </c>
      <c r="D118" s="56" t="s">
        <v>189</v>
      </c>
      <c r="E118" s="28">
        <v>3901</v>
      </c>
      <c r="F118" s="20"/>
      <c r="G11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18" s="36"/>
      <c r="I11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18" s="20"/>
      <c r="K118" s="27"/>
      <c r="L118" s="43"/>
      <c r="M118" s="34"/>
      <c r="O118" s="4">
        <v>1</v>
      </c>
      <c r="P118" s="39" t="str">
        <f>IF(AND(O118=1,Tabuľka37[[#This Row],[Dosiahnutý štandardný výstup v čase predloženia ŽoNFP7]]&gt;=0),Tabuľka37[[#This Row],[Dosiahnutý štandardný výstup v čase predloženia ŽoNFP7]],0)</f>
        <v/>
      </c>
    </row>
    <row r="119" spans="1:16" ht="18" customHeight="1" x14ac:dyDescent="0.25">
      <c r="A119" s="13" t="s">
        <v>321</v>
      </c>
      <c r="B119" s="14" t="s">
        <v>53</v>
      </c>
      <c r="C119" s="55">
        <v>811</v>
      </c>
      <c r="D119" s="56" t="s">
        <v>190</v>
      </c>
      <c r="E119" s="28">
        <v>3901</v>
      </c>
      <c r="F119" s="20"/>
      <c r="G11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19" s="36"/>
      <c r="I11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19" s="20"/>
      <c r="K119" s="27"/>
      <c r="L119" s="43"/>
      <c r="M119" s="34"/>
      <c r="O119" s="4">
        <v>1</v>
      </c>
      <c r="P119" s="39" t="str">
        <f>IF(AND(O119=1,Tabuľka37[[#This Row],[Dosiahnutý štandardný výstup v čase predloženia ŽoNFP7]]&gt;=0),Tabuľka37[[#This Row],[Dosiahnutý štandardný výstup v čase predloženia ŽoNFP7]],0)</f>
        <v/>
      </c>
    </row>
    <row r="120" spans="1:16" ht="18" customHeight="1" x14ac:dyDescent="0.25">
      <c r="A120" s="13" t="s">
        <v>321</v>
      </c>
      <c r="B120" s="14" t="s">
        <v>53</v>
      </c>
      <c r="C120" s="55">
        <v>826</v>
      </c>
      <c r="D120" s="56" t="s">
        <v>191</v>
      </c>
      <c r="E120" s="28">
        <v>3901</v>
      </c>
      <c r="F120" s="20"/>
      <c r="G12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20" s="36"/>
      <c r="I12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20" s="20"/>
      <c r="K120" s="27"/>
      <c r="L120" s="43"/>
      <c r="M120" s="34"/>
      <c r="O120" s="4">
        <v>1</v>
      </c>
      <c r="P120" s="39" t="str">
        <f>IF(AND(O120=1,Tabuľka37[[#This Row],[Dosiahnutý štandardný výstup v čase predloženia ŽoNFP7]]&gt;=0),Tabuľka37[[#This Row],[Dosiahnutý štandardný výstup v čase predloženia ŽoNFP7]],0)</f>
        <v/>
      </c>
    </row>
    <row r="121" spans="1:16" ht="18" customHeight="1" x14ac:dyDescent="0.25">
      <c r="A121" s="13" t="s">
        <v>321</v>
      </c>
      <c r="B121" s="14" t="s">
        <v>53</v>
      </c>
      <c r="C121" s="55">
        <v>713</v>
      </c>
      <c r="D121" s="56" t="s">
        <v>192</v>
      </c>
      <c r="E121" s="28">
        <v>3901</v>
      </c>
      <c r="F121" s="20"/>
      <c r="G12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21" s="36"/>
      <c r="I12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21" s="20"/>
      <c r="K121" s="27"/>
      <c r="L121" s="43"/>
      <c r="M121" s="34"/>
      <c r="O121" s="4">
        <v>1</v>
      </c>
      <c r="P121" s="39" t="str">
        <f>IF(AND(O121=1,Tabuľka37[[#This Row],[Dosiahnutý štandardný výstup v čase predloženia ŽoNFP7]]&gt;=0),Tabuľka37[[#This Row],[Dosiahnutý štandardný výstup v čase predloženia ŽoNFP7]],0)</f>
        <v/>
      </c>
    </row>
    <row r="122" spans="1:16" ht="18" customHeight="1" x14ac:dyDescent="0.25">
      <c r="A122" s="13" t="s">
        <v>321</v>
      </c>
      <c r="B122" s="14" t="s">
        <v>53</v>
      </c>
      <c r="C122" s="55">
        <v>726</v>
      </c>
      <c r="D122" s="56" t="s">
        <v>193</v>
      </c>
      <c r="E122" s="28">
        <v>3901</v>
      </c>
      <c r="F122" s="20"/>
      <c r="G12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22" s="36"/>
      <c r="I12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22" s="20"/>
      <c r="K122" s="27"/>
      <c r="L122" s="43"/>
      <c r="M122" s="34"/>
      <c r="O122" s="4">
        <v>1</v>
      </c>
      <c r="P122" s="39" t="str">
        <f>IF(AND(O122=1,Tabuľka37[[#This Row],[Dosiahnutý štandardný výstup v čase predloženia ŽoNFP7]]&gt;=0),Tabuľka37[[#This Row],[Dosiahnutý štandardný výstup v čase predloženia ŽoNFP7]],0)</f>
        <v/>
      </c>
    </row>
    <row r="123" spans="1:16" ht="18" customHeight="1" x14ac:dyDescent="0.25">
      <c r="A123" s="13" t="s">
        <v>321</v>
      </c>
      <c r="B123" s="14" t="s">
        <v>53</v>
      </c>
      <c r="C123" s="55">
        <v>739</v>
      </c>
      <c r="D123" s="56" t="s">
        <v>195</v>
      </c>
      <c r="E123" s="28">
        <v>3901</v>
      </c>
      <c r="F123" s="20"/>
      <c r="G12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23" s="36"/>
      <c r="I12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23" s="20"/>
      <c r="K123" s="27"/>
      <c r="L123" s="43"/>
      <c r="M123" s="34"/>
      <c r="O123" s="4">
        <v>1</v>
      </c>
      <c r="P123" s="39" t="str">
        <f>IF(AND(O123=1,Tabuľka37[[#This Row],[Dosiahnutý štandardný výstup v čase predloženia ŽoNFP7]]&gt;=0),Tabuľka37[[#This Row],[Dosiahnutý štandardný výstup v čase predloženia ŽoNFP7]],0)</f>
        <v/>
      </c>
    </row>
    <row r="124" spans="1:16" ht="18" customHeight="1" x14ac:dyDescent="0.25">
      <c r="A124" s="13" t="s">
        <v>321</v>
      </c>
      <c r="B124" s="14" t="s">
        <v>53</v>
      </c>
      <c r="C124" s="55">
        <v>744</v>
      </c>
      <c r="D124" s="56" t="s">
        <v>196</v>
      </c>
      <c r="E124" s="28">
        <v>3901</v>
      </c>
      <c r="F124" s="20"/>
      <c r="G12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24" s="36"/>
      <c r="I12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24" s="20"/>
      <c r="K124" s="27"/>
      <c r="L124" s="43"/>
      <c r="M124" s="34"/>
      <c r="O124" s="4">
        <v>1</v>
      </c>
      <c r="P124" s="39" t="str">
        <f>IF(AND(O124=1,Tabuľka37[[#This Row],[Dosiahnutý štandardný výstup v čase predloženia ŽoNFP7]]&gt;=0),Tabuľka37[[#This Row],[Dosiahnutý štandardný výstup v čase predloženia ŽoNFP7]],0)</f>
        <v/>
      </c>
    </row>
    <row r="125" spans="1:16" ht="18" customHeight="1" x14ac:dyDescent="0.25">
      <c r="A125" s="13" t="s">
        <v>321</v>
      </c>
      <c r="B125" s="14" t="s">
        <v>53</v>
      </c>
      <c r="C125" s="55">
        <v>745</v>
      </c>
      <c r="D125" s="56" t="s">
        <v>197</v>
      </c>
      <c r="E125" s="28">
        <v>3901</v>
      </c>
      <c r="F125" s="20"/>
      <c r="G12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25" s="36"/>
      <c r="I12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25" s="20"/>
      <c r="K125" s="27"/>
      <c r="L125" s="43"/>
      <c r="M125" s="34"/>
      <c r="O125" s="4">
        <v>1</v>
      </c>
      <c r="P125" s="39" t="str">
        <f>IF(AND(O125=1,Tabuľka37[[#This Row],[Dosiahnutý štandardný výstup v čase predloženia ŽoNFP7]]&gt;=0),Tabuľka37[[#This Row],[Dosiahnutý štandardný výstup v čase predloženia ŽoNFP7]],0)</f>
        <v/>
      </c>
    </row>
    <row r="126" spans="1:16" ht="18" customHeight="1" x14ac:dyDescent="0.25">
      <c r="A126" s="13" t="s">
        <v>321</v>
      </c>
      <c r="B126" s="14" t="s">
        <v>53</v>
      </c>
      <c r="C126" s="55">
        <v>737</v>
      </c>
      <c r="D126" s="56" t="s">
        <v>198</v>
      </c>
      <c r="E126" s="28">
        <v>3901</v>
      </c>
      <c r="F126" s="20"/>
      <c r="G12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26" s="36"/>
      <c r="I12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26" s="20"/>
      <c r="K126" s="27"/>
      <c r="L126" s="43"/>
      <c r="M126" s="34"/>
      <c r="O126" s="4">
        <v>1</v>
      </c>
      <c r="P126" s="39" t="str">
        <f>IF(AND(O126=1,Tabuľka37[[#This Row],[Dosiahnutý štandardný výstup v čase predloženia ŽoNFP7]]&gt;=0),Tabuľka37[[#This Row],[Dosiahnutý štandardný výstup v čase predloženia ŽoNFP7]],0)</f>
        <v/>
      </c>
    </row>
    <row r="127" spans="1:16" ht="18" customHeight="1" x14ac:dyDescent="0.25">
      <c r="A127" s="13" t="s">
        <v>321</v>
      </c>
      <c r="B127" s="14" t="s">
        <v>53</v>
      </c>
      <c r="C127" s="55">
        <v>738</v>
      </c>
      <c r="D127" s="56" t="s">
        <v>199</v>
      </c>
      <c r="E127" s="28">
        <v>3901</v>
      </c>
      <c r="F127" s="20"/>
      <c r="G12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27" s="36"/>
      <c r="I12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27" s="20"/>
      <c r="K127" s="27"/>
      <c r="L127" s="43"/>
      <c r="M127" s="34"/>
      <c r="O127" s="4">
        <v>1</v>
      </c>
      <c r="P127" s="39" t="str">
        <f>IF(AND(O127=1,Tabuľka37[[#This Row],[Dosiahnutý štandardný výstup v čase predloženia ŽoNFP7]]&gt;=0),Tabuľka37[[#This Row],[Dosiahnutý štandardný výstup v čase predloženia ŽoNFP7]],0)</f>
        <v/>
      </c>
    </row>
    <row r="128" spans="1:16" ht="18" customHeight="1" x14ac:dyDescent="0.25">
      <c r="A128" s="13" t="s">
        <v>321</v>
      </c>
      <c r="B128" s="14" t="s">
        <v>53</v>
      </c>
      <c r="C128" s="55">
        <v>718</v>
      </c>
      <c r="D128" s="56" t="s">
        <v>200</v>
      </c>
      <c r="E128" s="28">
        <v>3901</v>
      </c>
      <c r="F128" s="20"/>
      <c r="G12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28" s="36"/>
      <c r="I12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28" s="20"/>
      <c r="K128" s="27"/>
      <c r="L128" s="43"/>
      <c r="M128" s="34"/>
      <c r="O128" s="4">
        <v>1</v>
      </c>
      <c r="P128" s="39" t="str">
        <f>IF(AND(O128=1,Tabuľka37[[#This Row],[Dosiahnutý štandardný výstup v čase predloženia ŽoNFP7]]&gt;=0),Tabuľka37[[#This Row],[Dosiahnutý štandardný výstup v čase predloženia ŽoNFP7]],0)</f>
        <v/>
      </c>
    </row>
    <row r="129" spans="1:16" ht="18" customHeight="1" x14ac:dyDescent="0.25">
      <c r="A129" s="13" t="s">
        <v>321</v>
      </c>
      <c r="B129" s="14" t="s">
        <v>53</v>
      </c>
      <c r="C129" s="55">
        <v>719</v>
      </c>
      <c r="D129" s="56" t="s">
        <v>201</v>
      </c>
      <c r="E129" s="28">
        <v>3901</v>
      </c>
      <c r="F129" s="20"/>
      <c r="G12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29" s="36"/>
      <c r="I12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29" s="20"/>
      <c r="K129" s="27"/>
      <c r="L129" s="43"/>
      <c r="M129" s="34"/>
      <c r="O129" s="4">
        <v>0</v>
      </c>
      <c r="P129" s="39">
        <f>IF(AND(O129=1,Tabuľka37[[#This Row],[Dosiahnutý štandardný výstup v čase predloženia ŽoNFP7]]&gt;=0),Tabuľka37[[#This Row],[Dosiahnutý štandardný výstup v čase predloženia ŽoNFP7]],0)</f>
        <v>0</v>
      </c>
    </row>
    <row r="130" spans="1:16" ht="18" customHeight="1" x14ac:dyDescent="0.25">
      <c r="A130" s="13" t="s">
        <v>321</v>
      </c>
      <c r="B130" s="14" t="s">
        <v>53</v>
      </c>
      <c r="C130" s="55">
        <v>667</v>
      </c>
      <c r="D130" s="56" t="s">
        <v>322</v>
      </c>
      <c r="E130" s="28">
        <v>3901</v>
      </c>
      <c r="F130" s="20"/>
      <c r="G13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30" s="36"/>
      <c r="I13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30" s="20"/>
      <c r="K130" s="27"/>
      <c r="L130" s="43"/>
      <c r="M130" s="34"/>
      <c r="O130" s="4">
        <v>1</v>
      </c>
      <c r="P130" s="39" t="str">
        <f>IF(AND(O130=1,Tabuľka37[[#This Row],[Dosiahnutý štandardný výstup v čase predloženia ŽoNFP7]]&gt;=0),Tabuľka37[[#This Row],[Dosiahnutý štandardný výstup v čase predloženia ŽoNFP7]],0)</f>
        <v/>
      </c>
    </row>
    <row r="131" spans="1:16" ht="18" customHeight="1" x14ac:dyDescent="0.25">
      <c r="A131" s="13" t="s">
        <v>321</v>
      </c>
      <c r="B131" s="14" t="s">
        <v>53</v>
      </c>
      <c r="C131" s="55">
        <v>830</v>
      </c>
      <c r="D131" s="56" t="s">
        <v>323</v>
      </c>
      <c r="E131" s="28">
        <v>3901</v>
      </c>
      <c r="F131" s="20"/>
      <c r="G13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31" s="36"/>
      <c r="I13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31" s="20"/>
      <c r="K131" s="27"/>
      <c r="L131" s="43"/>
      <c r="M131" s="34"/>
      <c r="O131" s="4">
        <v>0</v>
      </c>
      <c r="P131" s="39">
        <f>IF(AND(O131=1,Tabuľka37[[#This Row],[Dosiahnutý štandardný výstup v čase predloženia ŽoNFP7]]&gt;=0),Tabuľka37[[#This Row],[Dosiahnutý štandardný výstup v čase predloženia ŽoNFP7]],0)</f>
        <v>0</v>
      </c>
    </row>
    <row r="132" spans="1:16" ht="18" customHeight="1" x14ac:dyDescent="0.25">
      <c r="A132" s="13" t="s">
        <v>321</v>
      </c>
      <c r="B132" s="14" t="s">
        <v>53</v>
      </c>
      <c r="C132" s="55">
        <v>117</v>
      </c>
      <c r="D132" s="56" t="s">
        <v>324</v>
      </c>
      <c r="E132" s="28">
        <v>3901</v>
      </c>
      <c r="F132" s="20"/>
      <c r="G13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32" s="36"/>
      <c r="I13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32" s="20"/>
      <c r="K132" s="27"/>
      <c r="L132" s="43"/>
      <c r="M132" s="34"/>
      <c r="O132" s="4">
        <v>0</v>
      </c>
      <c r="P132" s="39">
        <f>IF(AND(O132=1,Tabuľka37[[#This Row],[Dosiahnutý štandardný výstup v čase predloženia ŽoNFP7]]&gt;=0),Tabuľka37[[#This Row],[Dosiahnutý štandardný výstup v čase predloženia ŽoNFP7]],0)</f>
        <v>0</v>
      </c>
    </row>
    <row r="133" spans="1:16" ht="18" customHeight="1" x14ac:dyDescent="0.25">
      <c r="A133" s="13" t="s">
        <v>321</v>
      </c>
      <c r="B133" s="14" t="s">
        <v>53</v>
      </c>
      <c r="C133" s="55">
        <v>110</v>
      </c>
      <c r="D133" s="56" t="s">
        <v>325</v>
      </c>
      <c r="E133" s="28">
        <v>3901</v>
      </c>
      <c r="F133" s="20"/>
      <c r="G13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33" s="36"/>
      <c r="I13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33" s="20"/>
      <c r="K133" s="27"/>
      <c r="L133" s="43"/>
      <c r="M133" s="34"/>
      <c r="O133" s="4">
        <v>1</v>
      </c>
      <c r="P133" s="39" t="str">
        <f>IF(AND(O133=1,Tabuľka37[[#This Row],[Dosiahnutý štandardný výstup v čase predloženia ŽoNFP7]]&gt;=0),Tabuľka37[[#This Row],[Dosiahnutý štandardný výstup v čase predloženia ŽoNFP7]],0)</f>
        <v/>
      </c>
    </row>
    <row r="134" spans="1:16" ht="18" customHeight="1" x14ac:dyDescent="0.25">
      <c r="A134" s="13" t="s">
        <v>321</v>
      </c>
      <c r="B134" s="14" t="s">
        <v>53</v>
      </c>
      <c r="C134" s="55">
        <v>203</v>
      </c>
      <c r="D134" s="56" t="s">
        <v>326</v>
      </c>
      <c r="E134" s="28">
        <v>3901</v>
      </c>
      <c r="F134" s="20"/>
      <c r="G13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34" s="36"/>
      <c r="I13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34" s="20"/>
      <c r="K134" s="27"/>
      <c r="L134" s="43"/>
      <c r="M134" s="34"/>
      <c r="O134" s="4">
        <v>0</v>
      </c>
      <c r="P134" s="39">
        <f>IF(AND(O134=1,Tabuľka37[[#This Row],[Dosiahnutý štandardný výstup v čase predloženia ŽoNFP7]]&gt;=0),Tabuľka37[[#This Row],[Dosiahnutý štandardný výstup v čase predloženia ŽoNFP7]],0)</f>
        <v>0</v>
      </c>
    </row>
    <row r="135" spans="1:16" ht="18" customHeight="1" x14ac:dyDescent="0.25">
      <c r="A135" s="13" t="s">
        <v>24</v>
      </c>
      <c r="B135" s="14" t="s">
        <v>53</v>
      </c>
      <c r="C135" s="55">
        <v>629</v>
      </c>
      <c r="D135" s="56" t="s">
        <v>243</v>
      </c>
      <c r="E135" s="28">
        <v>52285</v>
      </c>
      <c r="F135" s="20"/>
      <c r="G13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35" s="36"/>
      <c r="I13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35" s="20"/>
      <c r="K135" s="27"/>
      <c r="L135" s="43"/>
      <c r="M135" s="34"/>
      <c r="O135" s="4">
        <v>0</v>
      </c>
      <c r="P135" s="39">
        <f>IF(AND(O135=1,Tabuľka37[[#This Row],[Dosiahnutý štandardný výstup v čase predloženia ŽoNFP7]]&gt;=0),Tabuľka37[[#This Row],[Dosiahnutý štandardný výstup v čase predloženia ŽoNFP7]],0)</f>
        <v>0</v>
      </c>
    </row>
    <row r="136" spans="1:16" ht="18" customHeight="1" x14ac:dyDescent="0.25">
      <c r="A136" s="13" t="s">
        <v>24</v>
      </c>
      <c r="B136" s="14" t="s">
        <v>53</v>
      </c>
      <c r="C136" s="55">
        <v>712</v>
      </c>
      <c r="D136" s="56" t="s">
        <v>219</v>
      </c>
      <c r="E136" s="28">
        <v>52285</v>
      </c>
      <c r="F136" s="20"/>
      <c r="G13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36" s="36"/>
      <c r="I13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36" s="20"/>
      <c r="K136" s="27"/>
      <c r="L136" s="43"/>
      <c r="M136" s="34"/>
      <c r="O136" s="4">
        <v>1</v>
      </c>
      <c r="P136" s="39" t="str">
        <f>IF(AND(O136=1,Tabuľka37[[#This Row],[Dosiahnutý štandardný výstup v čase predloženia ŽoNFP7]]&gt;=0),Tabuľka37[[#This Row],[Dosiahnutý štandardný výstup v čase predloženia ŽoNFP7]],0)</f>
        <v/>
      </c>
    </row>
    <row r="137" spans="1:16" ht="18" customHeight="1" x14ac:dyDescent="0.25">
      <c r="A137" s="13" t="s">
        <v>24</v>
      </c>
      <c r="B137" s="14" t="s">
        <v>53</v>
      </c>
      <c r="C137" s="55">
        <v>818</v>
      </c>
      <c r="D137" s="56" t="s">
        <v>220</v>
      </c>
      <c r="E137" s="28">
        <v>52285</v>
      </c>
      <c r="F137" s="20"/>
      <c r="G13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37" s="36"/>
      <c r="I13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37" s="20"/>
      <c r="K137" s="27"/>
      <c r="L137" s="43"/>
      <c r="M137" s="34"/>
      <c r="O137" s="4">
        <v>1</v>
      </c>
      <c r="P137" s="39" t="str">
        <f>IF(AND(O137=1,Tabuľka37[[#This Row],[Dosiahnutý štandardný výstup v čase predloženia ŽoNFP7]]&gt;=0),Tabuľka37[[#This Row],[Dosiahnutý štandardný výstup v čase predloženia ŽoNFP7]],0)</f>
        <v/>
      </c>
    </row>
    <row r="138" spans="1:16" ht="18" customHeight="1" x14ac:dyDescent="0.25">
      <c r="A138" s="13" t="s">
        <v>24</v>
      </c>
      <c r="B138" s="14" t="s">
        <v>53</v>
      </c>
      <c r="C138" s="55">
        <v>703</v>
      </c>
      <c r="D138" s="56" t="s">
        <v>221</v>
      </c>
      <c r="E138" s="28">
        <v>52285</v>
      </c>
      <c r="F138" s="20"/>
      <c r="G13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38" s="36"/>
      <c r="I13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38" s="20"/>
      <c r="K138" s="27"/>
      <c r="L138" s="43"/>
      <c r="M138" s="34"/>
      <c r="O138" s="4">
        <v>1</v>
      </c>
      <c r="P138" s="39" t="str">
        <f>IF(AND(O138=1,Tabuľka37[[#This Row],[Dosiahnutý štandardný výstup v čase predloženia ŽoNFP7]]&gt;=0),Tabuľka37[[#This Row],[Dosiahnutý štandardný výstup v čase predloženia ŽoNFP7]],0)</f>
        <v/>
      </c>
    </row>
    <row r="139" spans="1:16" ht="18" customHeight="1" x14ac:dyDescent="0.25">
      <c r="A139" s="13" t="s">
        <v>24</v>
      </c>
      <c r="B139" s="14" t="s">
        <v>53</v>
      </c>
      <c r="C139" s="55">
        <v>731</v>
      </c>
      <c r="D139" s="56" t="s">
        <v>225</v>
      </c>
      <c r="E139" s="28">
        <v>52285</v>
      </c>
      <c r="F139" s="20"/>
      <c r="G13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39" s="36"/>
      <c r="I13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39" s="20"/>
      <c r="K139" s="27"/>
      <c r="L139" s="43"/>
      <c r="M139" s="34"/>
      <c r="O139" s="4">
        <v>1</v>
      </c>
      <c r="P139" s="39" t="str">
        <f>IF(AND(O139=1,Tabuľka37[[#This Row],[Dosiahnutý štandardný výstup v čase predloženia ŽoNFP7]]&gt;=0),Tabuľka37[[#This Row],[Dosiahnutý štandardný výstup v čase predloženia ŽoNFP7]],0)</f>
        <v/>
      </c>
    </row>
    <row r="140" spans="1:16" ht="18" customHeight="1" x14ac:dyDescent="0.25">
      <c r="A140" s="13" t="s">
        <v>24</v>
      </c>
      <c r="B140" s="14" t="s">
        <v>53</v>
      </c>
      <c r="C140" s="55">
        <v>704</v>
      </c>
      <c r="D140" s="56" t="s">
        <v>222</v>
      </c>
      <c r="E140" s="28">
        <v>52285</v>
      </c>
      <c r="F140" s="20"/>
      <c r="G14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40" s="36"/>
      <c r="I14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40" s="20"/>
      <c r="K140" s="27"/>
      <c r="L140" s="43"/>
      <c r="M140" s="34"/>
      <c r="O140" s="4">
        <v>1</v>
      </c>
      <c r="P140" s="39" t="str">
        <f>IF(AND(O140=1,Tabuľka37[[#This Row],[Dosiahnutý štandardný výstup v čase predloženia ŽoNFP7]]&gt;=0),Tabuľka37[[#This Row],[Dosiahnutý štandardný výstup v čase predloženia ŽoNFP7]],0)</f>
        <v/>
      </c>
    </row>
    <row r="141" spans="1:16" ht="18" customHeight="1" x14ac:dyDescent="0.25">
      <c r="A141" s="13" t="s">
        <v>24</v>
      </c>
      <c r="B141" s="14" t="s">
        <v>53</v>
      </c>
      <c r="C141" s="55">
        <v>732</v>
      </c>
      <c r="D141" s="56" t="s">
        <v>226</v>
      </c>
      <c r="E141" s="28">
        <v>52285</v>
      </c>
      <c r="F141" s="20"/>
      <c r="G14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41" s="36"/>
      <c r="I14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41" s="20"/>
      <c r="K141" s="27"/>
      <c r="L141" s="43"/>
      <c r="M141" s="34"/>
      <c r="O141" s="4">
        <v>1</v>
      </c>
      <c r="P141" s="39" t="str">
        <f>IF(AND(O141=1,Tabuľka37[[#This Row],[Dosiahnutý štandardný výstup v čase predloženia ŽoNFP7]]&gt;=0),Tabuľka37[[#This Row],[Dosiahnutý štandardný výstup v čase predloženia ŽoNFP7]],0)</f>
        <v/>
      </c>
    </row>
    <row r="142" spans="1:16" ht="18" customHeight="1" x14ac:dyDescent="0.25">
      <c r="A142" s="13" t="s">
        <v>24</v>
      </c>
      <c r="B142" s="14" t="s">
        <v>53</v>
      </c>
      <c r="C142" s="55">
        <v>705</v>
      </c>
      <c r="D142" s="56" t="s">
        <v>223</v>
      </c>
      <c r="E142" s="28">
        <v>52285</v>
      </c>
      <c r="F142" s="20"/>
      <c r="G14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42" s="36"/>
      <c r="I14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42" s="20"/>
      <c r="K142" s="27"/>
      <c r="L142" s="43"/>
      <c r="M142" s="34"/>
      <c r="O142" s="4">
        <v>1</v>
      </c>
      <c r="P142" s="39" t="str">
        <f>IF(AND(O142=1,Tabuľka37[[#This Row],[Dosiahnutý štandardný výstup v čase predloženia ŽoNFP7]]&gt;=0),Tabuľka37[[#This Row],[Dosiahnutý štandardný výstup v čase predloženia ŽoNFP7]],0)</f>
        <v/>
      </c>
    </row>
    <row r="143" spans="1:16" ht="18" customHeight="1" x14ac:dyDescent="0.25">
      <c r="A143" s="13" t="s">
        <v>24</v>
      </c>
      <c r="B143" s="14" t="s">
        <v>53</v>
      </c>
      <c r="C143" s="55">
        <v>733</v>
      </c>
      <c r="D143" s="56" t="s">
        <v>227</v>
      </c>
      <c r="E143" s="28">
        <v>52285</v>
      </c>
      <c r="F143" s="20"/>
      <c r="G14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43" s="36"/>
      <c r="I14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43" s="20"/>
      <c r="K143" s="27"/>
      <c r="L143" s="43"/>
      <c r="M143" s="34"/>
      <c r="O143" s="4">
        <v>1</v>
      </c>
      <c r="P143" s="39" t="str">
        <f>IF(AND(O143=1,Tabuľka37[[#This Row],[Dosiahnutý štandardný výstup v čase predloženia ŽoNFP7]]&gt;=0),Tabuľka37[[#This Row],[Dosiahnutý štandardný výstup v čase predloženia ŽoNFP7]],0)</f>
        <v/>
      </c>
    </row>
    <row r="144" spans="1:16" ht="18" customHeight="1" x14ac:dyDescent="0.25">
      <c r="A144" s="13" t="s">
        <v>24</v>
      </c>
      <c r="B144" s="14" t="s">
        <v>53</v>
      </c>
      <c r="C144" s="55">
        <v>706</v>
      </c>
      <c r="D144" s="56" t="s">
        <v>224</v>
      </c>
      <c r="E144" s="28">
        <v>52285</v>
      </c>
      <c r="F144" s="20"/>
      <c r="G14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44" s="36"/>
      <c r="I14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44" s="20"/>
      <c r="K144" s="27"/>
      <c r="L144" s="43"/>
      <c r="M144" s="34"/>
      <c r="O144" s="4">
        <v>1</v>
      </c>
      <c r="P144" s="39" t="str">
        <f>IF(AND(O144=1,Tabuľka37[[#This Row],[Dosiahnutý štandardný výstup v čase predloženia ŽoNFP7]]&gt;=0),Tabuľka37[[#This Row],[Dosiahnutý štandardný výstup v čase predloženia ŽoNFP7]],0)</f>
        <v/>
      </c>
    </row>
    <row r="145" spans="1:16" ht="18" customHeight="1" x14ac:dyDescent="0.25">
      <c r="A145" s="13" t="s">
        <v>24</v>
      </c>
      <c r="B145" s="14" t="s">
        <v>53</v>
      </c>
      <c r="C145" s="55">
        <v>734</v>
      </c>
      <c r="D145" s="56" t="s">
        <v>228</v>
      </c>
      <c r="E145" s="28">
        <v>52285</v>
      </c>
      <c r="F145" s="20"/>
      <c r="G14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45" s="36"/>
      <c r="I14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45" s="20"/>
      <c r="K145" s="27"/>
      <c r="L145" s="43"/>
      <c r="M145" s="34"/>
      <c r="O145" s="4">
        <v>1</v>
      </c>
      <c r="P145" s="39" t="str">
        <f>IF(AND(O145=1,Tabuľka37[[#This Row],[Dosiahnutý štandardný výstup v čase predloženia ŽoNFP7]]&gt;=0),Tabuľka37[[#This Row],[Dosiahnutý štandardný výstup v čase predloženia ŽoNFP7]],0)</f>
        <v/>
      </c>
    </row>
    <row r="146" spans="1:16" ht="18" customHeight="1" x14ac:dyDescent="0.25">
      <c r="A146" s="13" t="s">
        <v>24</v>
      </c>
      <c r="B146" s="14" t="s">
        <v>53</v>
      </c>
      <c r="C146" s="55">
        <v>715</v>
      </c>
      <c r="D146" s="56" t="s">
        <v>181</v>
      </c>
      <c r="E146" s="28">
        <v>52285</v>
      </c>
      <c r="F146" s="20"/>
      <c r="G14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46" s="36"/>
      <c r="I14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46" s="20"/>
      <c r="K146" s="27"/>
      <c r="L146" s="43"/>
      <c r="M146" s="34"/>
      <c r="O146" s="4">
        <v>1</v>
      </c>
      <c r="P146" s="39" t="str">
        <f>IF(AND(O146=1,Tabuľka37[[#This Row],[Dosiahnutý štandardný výstup v čase predloženia ŽoNFP7]]&gt;=0),Tabuľka37[[#This Row],[Dosiahnutý štandardný výstup v čase predloženia ŽoNFP7]],0)</f>
        <v/>
      </c>
    </row>
    <row r="147" spans="1:16" ht="18" customHeight="1" x14ac:dyDescent="0.25">
      <c r="A147" s="13" t="s">
        <v>24</v>
      </c>
      <c r="B147" s="14" t="s">
        <v>53</v>
      </c>
      <c r="C147" s="55">
        <v>808</v>
      </c>
      <c r="D147" s="56" t="s">
        <v>182</v>
      </c>
      <c r="E147" s="28">
        <v>52285</v>
      </c>
      <c r="F147" s="20"/>
      <c r="G14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47" s="36"/>
      <c r="I14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47" s="20"/>
      <c r="K147" s="27"/>
      <c r="L147" s="43"/>
      <c r="M147" s="34"/>
      <c r="O147" s="4">
        <v>1</v>
      </c>
      <c r="P147" s="39" t="str">
        <f>IF(AND(O147=1,Tabuľka37[[#This Row],[Dosiahnutý štandardný výstup v čase predloženia ŽoNFP7]]&gt;=0),Tabuľka37[[#This Row],[Dosiahnutý štandardný výstup v čase predloženia ŽoNFP7]],0)</f>
        <v/>
      </c>
    </row>
    <row r="148" spans="1:16" ht="18" customHeight="1" x14ac:dyDescent="0.25">
      <c r="A148" s="13" t="s">
        <v>24</v>
      </c>
      <c r="B148" s="14" t="s">
        <v>53</v>
      </c>
      <c r="C148" s="55">
        <v>727</v>
      </c>
      <c r="D148" s="56" t="s">
        <v>229</v>
      </c>
      <c r="E148" s="28">
        <v>52285</v>
      </c>
      <c r="F148" s="20"/>
      <c r="G14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48" s="36"/>
      <c r="I14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48" s="20"/>
      <c r="K148" s="27"/>
      <c r="L148" s="43"/>
      <c r="M148" s="34"/>
      <c r="O148" s="4">
        <v>1</v>
      </c>
      <c r="P148" s="39" t="str">
        <f>IF(AND(O148=1,Tabuľka37[[#This Row],[Dosiahnutý štandardný výstup v čase predloženia ŽoNFP7]]&gt;=0),Tabuľka37[[#This Row],[Dosiahnutý štandardný výstup v čase predloženia ŽoNFP7]],0)</f>
        <v/>
      </c>
    </row>
    <row r="149" spans="1:16" ht="18" customHeight="1" x14ac:dyDescent="0.25">
      <c r="A149" s="13" t="s">
        <v>24</v>
      </c>
      <c r="B149" s="14" t="s">
        <v>53</v>
      </c>
      <c r="C149" s="55">
        <v>728</v>
      </c>
      <c r="D149" s="56" t="s">
        <v>230</v>
      </c>
      <c r="E149" s="28">
        <v>52285</v>
      </c>
      <c r="F149" s="20"/>
      <c r="G14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49" s="36"/>
      <c r="I14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49" s="20"/>
      <c r="K149" s="27"/>
      <c r="L149" s="43"/>
      <c r="M149" s="34"/>
      <c r="O149" s="4">
        <v>1</v>
      </c>
      <c r="P149" s="39" t="str">
        <f>IF(AND(O149=1,Tabuľka37[[#This Row],[Dosiahnutý štandardný výstup v čase predloženia ŽoNFP7]]&gt;=0),Tabuľka37[[#This Row],[Dosiahnutý štandardný výstup v čase predloženia ŽoNFP7]],0)</f>
        <v/>
      </c>
    </row>
    <row r="150" spans="1:16" ht="18" customHeight="1" x14ac:dyDescent="0.25">
      <c r="A150" s="13" t="s">
        <v>24</v>
      </c>
      <c r="B150" s="14" t="s">
        <v>53</v>
      </c>
      <c r="C150" s="55">
        <v>815</v>
      </c>
      <c r="D150" s="56" t="s">
        <v>231</v>
      </c>
      <c r="E150" s="28">
        <v>52285</v>
      </c>
      <c r="F150" s="20"/>
      <c r="G15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50" s="36"/>
      <c r="I15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50" s="20"/>
      <c r="K150" s="27"/>
      <c r="L150" s="43"/>
      <c r="M150" s="34"/>
      <c r="O150" s="4">
        <v>1</v>
      </c>
      <c r="P150" s="39" t="str">
        <f>IF(AND(O150=1,Tabuľka37[[#This Row],[Dosiahnutý štandardný výstup v čase predloženia ŽoNFP7]]&gt;=0),Tabuľka37[[#This Row],[Dosiahnutý štandardný výstup v čase predloženia ŽoNFP7]],0)</f>
        <v/>
      </c>
    </row>
    <row r="151" spans="1:16" ht="18" customHeight="1" x14ac:dyDescent="0.25">
      <c r="A151" s="13" t="s">
        <v>24</v>
      </c>
      <c r="B151" s="14" t="s">
        <v>53</v>
      </c>
      <c r="C151" s="55">
        <v>701</v>
      </c>
      <c r="D151" s="56" t="s">
        <v>232</v>
      </c>
      <c r="E151" s="28">
        <v>52285</v>
      </c>
      <c r="F151" s="20"/>
      <c r="G15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51" s="36"/>
      <c r="I15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51" s="20"/>
      <c r="K151" s="27"/>
      <c r="L151" s="43"/>
      <c r="M151" s="34"/>
      <c r="O151" s="4">
        <v>1</v>
      </c>
      <c r="P151" s="39" t="str">
        <f>IF(AND(O151=1,Tabuľka37[[#This Row],[Dosiahnutý štandardný výstup v čase predloženia ŽoNFP7]]&gt;=0),Tabuľka37[[#This Row],[Dosiahnutý štandardný výstup v čase predloženia ŽoNFP7]],0)</f>
        <v/>
      </c>
    </row>
    <row r="152" spans="1:16" ht="18" customHeight="1" x14ac:dyDescent="0.25">
      <c r="A152" s="13" t="s">
        <v>24</v>
      </c>
      <c r="B152" s="14" t="s">
        <v>53</v>
      </c>
      <c r="C152" s="55">
        <v>740</v>
      </c>
      <c r="D152" s="56" t="s">
        <v>233</v>
      </c>
      <c r="E152" s="28">
        <v>52285</v>
      </c>
      <c r="F152" s="20"/>
      <c r="G15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52" s="36"/>
      <c r="I15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52" s="20"/>
      <c r="K152" s="27"/>
      <c r="L152" s="43"/>
      <c r="M152" s="34"/>
      <c r="O152" s="4">
        <v>1</v>
      </c>
      <c r="P152" s="39" t="str">
        <f>IF(AND(O152=1,Tabuľka37[[#This Row],[Dosiahnutý štandardný výstup v čase predloženia ŽoNFP7]]&gt;=0),Tabuľka37[[#This Row],[Dosiahnutý štandardný výstup v čase predloženia ŽoNFP7]],0)</f>
        <v/>
      </c>
    </row>
    <row r="153" spans="1:16" ht="18" customHeight="1" x14ac:dyDescent="0.25">
      <c r="A153" s="13" t="s">
        <v>24</v>
      </c>
      <c r="B153" s="14" t="s">
        <v>53</v>
      </c>
      <c r="C153" s="55">
        <v>741</v>
      </c>
      <c r="D153" s="56" t="s">
        <v>234</v>
      </c>
      <c r="E153" s="28">
        <v>52285</v>
      </c>
      <c r="F153" s="20"/>
      <c r="G15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53" s="36"/>
      <c r="I15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53" s="20"/>
      <c r="K153" s="27"/>
      <c r="L153" s="43"/>
      <c r="M153" s="34"/>
      <c r="O153" s="4">
        <v>1</v>
      </c>
      <c r="P153" s="39" t="str">
        <f>IF(AND(O153=1,Tabuľka37[[#This Row],[Dosiahnutý štandardný výstup v čase predloženia ŽoNFP7]]&gt;=0),Tabuľka37[[#This Row],[Dosiahnutý štandardný výstup v čase predloženia ŽoNFP7]],0)</f>
        <v/>
      </c>
    </row>
    <row r="154" spans="1:16" ht="18" customHeight="1" x14ac:dyDescent="0.25">
      <c r="A154" s="13" t="s">
        <v>24</v>
      </c>
      <c r="B154" s="14" t="s">
        <v>53</v>
      </c>
      <c r="C154" s="55">
        <v>742</v>
      </c>
      <c r="D154" s="56" t="s">
        <v>235</v>
      </c>
      <c r="E154" s="28">
        <v>52285</v>
      </c>
      <c r="F154" s="20"/>
      <c r="G15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54" s="36"/>
      <c r="I15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54" s="20"/>
      <c r="K154" s="27"/>
      <c r="L154" s="43"/>
      <c r="M154" s="34"/>
      <c r="O154" s="4">
        <v>1</v>
      </c>
      <c r="P154" s="39" t="str">
        <f>IF(AND(O154=1,Tabuľka37[[#This Row],[Dosiahnutý štandardný výstup v čase predloženia ŽoNFP7]]&gt;=0),Tabuľka37[[#This Row],[Dosiahnutý štandardný výstup v čase predloženia ŽoNFP7]],0)</f>
        <v/>
      </c>
    </row>
    <row r="155" spans="1:16" ht="18" customHeight="1" x14ac:dyDescent="0.25">
      <c r="A155" s="13" t="s">
        <v>24</v>
      </c>
      <c r="B155" s="14" t="s">
        <v>53</v>
      </c>
      <c r="C155" s="55">
        <v>743</v>
      </c>
      <c r="D155" s="56" t="s">
        <v>236</v>
      </c>
      <c r="E155" s="28">
        <v>52285</v>
      </c>
      <c r="F155" s="20"/>
      <c r="G15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55" s="36"/>
      <c r="I15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55" s="20"/>
      <c r="K155" s="27"/>
      <c r="L155" s="43"/>
      <c r="M155" s="34"/>
      <c r="O155" s="4">
        <v>1</v>
      </c>
      <c r="P155" s="39" t="str">
        <f>IF(AND(O155=1,Tabuľka37[[#This Row],[Dosiahnutý štandardný výstup v čase predloženia ŽoNFP7]]&gt;=0),Tabuľka37[[#This Row],[Dosiahnutý štandardný výstup v čase predloženia ŽoNFP7]],0)</f>
        <v/>
      </c>
    </row>
    <row r="156" spans="1:16" ht="18" customHeight="1" x14ac:dyDescent="0.25">
      <c r="A156" s="13" t="s">
        <v>24</v>
      </c>
      <c r="B156" s="14" t="s">
        <v>53</v>
      </c>
      <c r="C156" s="55">
        <v>809</v>
      </c>
      <c r="D156" s="56" t="s">
        <v>237</v>
      </c>
      <c r="E156" s="28">
        <v>52285</v>
      </c>
      <c r="F156" s="20"/>
      <c r="G15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56" s="36"/>
      <c r="I15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56" s="20"/>
      <c r="K156" s="27"/>
      <c r="L156" s="43"/>
      <c r="M156" s="34"/>
      <c r="O156" s="4">
        <v>1</v>
      </c>
      <c r="P156" s="39" t="str">
        <f>IF(AND(O156=1,Tabuľka37[[#This Row],[Dosiahnutý štandardný výstup v čase predloženia ŽoNFP7]]&gt;=0),Tabuľka37[[#This Row],[Dosiahnutý štandardný výstup v čase predloženia ŽoNFP7]],0)</f>
        <v/>
      </c>
    </row>
    <row r="157" spans="1:16" ht="18" customHeight="1" x14ac:dyDescent="0.25">
      <c r="A157" s="13" t="s">
        <v>24</v>
      </c>
      <c r="B157" s="14" t="s">
        <v>53</v>
      </c>
      <c r="C157" s="55">
        <v>810</v>
      </c>
      <c r="D157" s="56" t="s">
        <v>238</v>
      </c>
      <c r="E157" s="28">
        <v>52285</v>
      </c>
      <c r="F157" s="20"/>
      <c r="G15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57" s="36"/>
      <c r="I15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57" s="20"/>
      <c r="K157" s="27"/>
      <c r="L157" s="43"/>
      <c r="M157" s="34"/>
      <c r="O157" s="4">
        <v>1</v>
      </c>
      <c r="P157" s="39" t="str">
        <f>IF(AND(O157=1,Tabuľka37[[#This Row],[Dosiahnutý štandardný výstup v čase predloženia ŽoNFP7]]&gt;=0),Tabuľka37[[#This Row],[Dosiahnutý štandardný výstup v čase predloženia ŽoNFP7]],0)</f>
        <v/>
      </c>
    </row>
    <row r="158" spans="1:16" ht="18" customHeight="1" x14ac:dyDescent="0.25">
      <c r="A158" s="13" t="s">
        <v>24</v>
      </c>
      <c r="B158" s="14" t="s">
        <v>53</v>
      </c>
      <c r="C158" s="55">
        <v>702</v>
      </c>
      <c r="D158" s="56" t="s">
        <v>239</v>
      </c>
      <c r="E158" s="28">
        <v>52285</v>
      </c>
      <c r="F158" s="20"/>
      <c r="G15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58" s="36"/>
      <c r="I15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58" s="20"/>
      <c r="K158" s="27"/>
      <c r="L158" s="43"/>
      <c r="M158" s="34"/>
      <c r="O158" s="4">
        <v>1</v>
      </c>
      <c r="P158" s="39" t="str">
        <f>IF(AND(O158=1,Tabuľka37[[#This Row],[Dosiahnutý štandardný výstup v čase predloženia ŽoNFP7]]&gt;=0),Tabuľka37[[#This Row],[Dosiahnutý štandardný výstup v čase predloženia ŽoNFP7]],0)</f>
        <v/>
      </c>
    </row>
    <row r="159" spans="1:16" ht="18" customHeight="1" x14ac:dyDescent="0.25">
      <c r="A159" s="13" t="s">
        <v>24</v>
      </c>
      <c r="B159" s="14" t="s">
        <v>53</v>
      </c>
      <c r="C159" s="55">
        <v>817</v>
      </c>
      <c r="D159" s="56" t="s">
        <v>240</v>
      </c>
      <c r="E159" s="28">
        <v>52285</v>
      </c>
      <c r="F159" s="20"/>
      <c r="G15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59" s="36"/>
      <c r="I15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59" s="20"/>
      <c r="K159" s="27"/>
      <c r="L159" s="43"/>
      <c r="M159" s="34"/>
      <c r="O159" s="4">
        <v>1</v>
      </c>
      <c r="P159" s="39" t="str">
        <f>IF(AND(O159=1,Tabuľka37[[#This Row],[Dosiahnutý štandardný výstup v čase predloženia ŽoNFP7]]&gt;=0),Tabuľka37[[#This Row],[Dosiahnutý štandardný výstup v čase predloženia ŽoNFP7]],0)</f>
        <v/>
      </c>
    </row>
    <row r="160" spans="1:16" ht="18" customHeight="1" x14ac:dyDescent="0.25">
      <c r="A160" s="13" t="s">
        <v>24</v>
      </c>
      <c r="B160" s="14" t="s">
        <v>53</v>
      </c>
      <c r="C160" s="55">
        <v>820</v>
      </c>
      <c r="D160" s="56" t="s">
        <v>241</v>
      </c>
      <c r="E160" s="28">
        <v>52285</v>
      </c>
      <c r="F160" s="20"/>
      <c r="G16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60" s="36"/>
      <c r="I16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60" s="20"/>
      <c r="K160" s="27"/>
      <c r="L160" s="43"/>
      <c r="M160" s="34"/>
      <c r="O160" s="4">
        <v>1</v>
      </c>
      <c r="P160" s="39" t="str">
        <f>IF(AND(O160=1,Tabuľka37[[#This Row],[Dosiahnutý štandardný výstup v čase predloženia ŽoNFP7]]&gt;=0),Tabuľka37[[#This Row],[Dosiahnutý štandardný výstup v čase predloženia ŽoNFP7]],0)</f>
        <v/>
      </c>
    </row>
    <row r="161" spans="1:16" ht="18" customHeight="1" x14ac:dyDescent="0.25">
      <c r="A161" s="13" t="s">
        <v>24</v>
      </c>
      <c r="B161" s="14" t="s">
        <v>53</v>
      </c>
      <c r="C161" s="55">
        <v>805</v>
      </c>
      <c r="D161" s="56" t="s">
        <v>242</v>
      </c>
      <c r="E161" s="28">
        <v>52285</v>
      </c>
      <c r="F161" s="20"/>
      <c r="G16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61" s="36"/>
      <c r="I16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61" s="20"/>
      <c r="K161" s="27"/>
      <c r="L161" s="43"/>
      <c r="M161" s="34"/>
      <c r="O161" s="4">
        <v>1</v>
      </c>
      <c r="P161" s="39" t="str">
        <f>IF(AND(O161=1,Tabuľka37[[#This Row],[Dosiahnutý štandardný výstup v čase predloženia ŽoNFP7]]&gt;=0),Tabuľka37[[#This Row],[Dosiahnutý štandardný výstup v čase predloženia ŽoNFP7]],0)</f>
        <v/>
      </c>
    </row>
    <row r="162" spans="1:16" ht="18" customHeight="1" x14ac:dyDescent="0.25">
      <c r="A162" s="13" t="s">
        <v>24</v>
      </c>
      <c r="B162" s="14" t="s">
        <v>53</v>
      </c>
      <c r="C162" s="55">
        <v>614</v>
      </c>
      <c r="D162" s="56" t="s">
        <v>183</v>
      </c>
      <c r="E162" s="28">
        <v>52285</v>
      </c>
      <c r="F162" s="20"/>
      <c r="G16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62" s="36"/>
      <c r="I16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62" s="20"/>
      <c r="K162" s="27"/>
      <c r="L162" s="43"/>
      <c r="M162" s="34"/>
      <c r="O162" s="4">
        <v>1</v>
      </c>
      <c r="P162" s="39" t="str">
        <f>IF(AND(O162=1,Tabuľka37[[#This Row],[Dosiahnutý štandardný výstup v čase predloženia ŽoNFP7]]&gt;=0),Tabuľka37[[#This Row],[Dosiahnutý štandardný výstup v čase predloženia ŽoNFP7]],0)</f>
        <v/>
      </c>
    </row>
    <row r="163" spans="1:16" ht="18" customHeight="1" x14ac:dyDescent="0.25">
      <c r="A163" s="13" t="s">
        <v>24</v>
      </c>
      <c r="B163" s="14" t="s">
        <v>53</v>
      </c>
      <c r="C163" s="55">
        <v>714</v>
      </c>
      <c r="D163" s="56" t="s">
        <v>184</v>
      </c>
      <c r="E163" s="28">
        <v>52285</v>
      </c>
      <c r="F163" s="20"/>
      <c r="G16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63" s="36"/>
      <c r="I16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63" s="20"/>
      <c r="K163" s="27"/>
      <c r="L163" s="43"/>
      <c r="M163" s="34"/>
      <c r="O163" s="4">
        <v>1</v>
      </c>
      <c r="P163" s="39" t="str">
        <f>IF(AND(O163=1,Tabuľka37[[#This Row],[Dosiahnutý štandardný výstup v čase predloženia ŽoNFP7]]&gt;=0),Tabuľka37[[#This Row],[Dosiahnutý štandardný výstup v čase predloženia ŽoNFP7]],0)</f>
        <v/>
      </c>
    </row>
    <row r="164" spans="1:16" ht="18" customHeight="1" x14ac:dyDescent="0.25">
      <c r="A164" s="13" t="s">
        <v>24</v>
      </c>
      <c r="B164" s="14" t="s">
        <v>53</v>
      </c>
      <c r="C164" s="55">
        <v>708</v>
      </c>
      <c r="D164" s="56" t="s">
        <v>185</v>
      </c>
      <c r="E164" s="28">
        <v>52285</v>
      </c>
      <c r="F164" s="20"/>
      <c r="G16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64" s="36"/>
      <c r="I16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64" s="20"/>
      <c r="K164" s="27"/>
      <c r="L164" s="43"/>
      <c r="M164" s="34"/>
      <c r="O164" s="4">
        <v>1</v>
      </c>
      <c r="P164" s="39" t="str">
        <f>IF(AND(O164=1,Tabuľka37[[#This Row],[Dosiahnutý štandardný výstup v čase predloženia ŽoNFP7]]&gt;=0),Tabuľka37[[#This Row],[Dosiahnutý štandardný výstup v čase predloženia ŽoNFP7]],0)</f>
        <v/>
      </c>
    </row>
    <row r="165" spans="1:16" ht="18" customHeight="1" x14ac:dyDescent="0.25">
      <c r="A165" s="13" t="s">
        <v>24</v>
      </c>
      <c r="B165" s="14" t="s">
        <v>53</v>
      </c>
      <c r="C165" s="55">
        <v>610</v>
      </c>
      <c r="D165" s="56" t="s">
        <v>186</v>
      </c>
      <c r="E165" s="28">
        <v>52285</v>
      </c>
      <c r="F165" s="20"/>
      <c r="G16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65" s="36"/>
      <c r="I16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65" s="20"/>
      <c r="K165" s="27"/>
      <c r="L165" s="43"/>
      <c r="M165" s="34"/>
      <c r="O165" s="4">
        <v>1</v>
      </c>
      <c r="P165" s="39" t="str">
        <f>IF(AND(O165=1,Tabuľka37[[#This Row],[Dosiahnutý štandardný výstup v čase predloženia ŽoNFP7]]&gt;=0),Tabuľka37[[#This Row],[Dosiahnutý štandardný výstup v čase predloženia ŽoNFP7]],0)</f>
        <v/>
      </c>
    </row>
    <row r="166" spans="1:16" ht="18" customHeight="1" x14ac:dyDescent="0.25">
      <c r="A166" s="13" t="s">
        <v>24</v>
      </c>
      <c r="B166" s="14" t="s">
        <v>53</v>
      </c>
      <c r="C166" s="55">
        <v>611</v>
      </c>
      <c r="D166" s="56" t="s">
        <v>187</v>
      </c>
      <c r="E166" s="28">
        <v>52285</v>
      </c>
      <c r="F166" s="20"/>
      <c r="G16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66" s="36"/>
      <c r="I16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66" s="20"/>
      <c r="K166" s="27"/>
      <c r="L166" s="43"/>
      <c r="M166" s="34"/>
      <c r="O166" s="4">
        <v>1</v>
      </c>
      <c r="P166" s="39" t="str">
        <f>IF(AND(O166=1,Tabuľka37[[#This Row],[Dosiahnutý štandardný výstup v čase predloženia ŽoNFP7]]&gt;=0),Tabuľka37[[#This Row],[Dosiahnutý štandardný výstup v čase predloženia ŽoNFP7]],0)</f>
        <v/>
      </c>
    </row>
    <row r="167" spans="1:16" ht="18" customHeight="1" x14ac:dyDescent="0.25">
      <c r="A167" s="13" t="s">
        <v>24</v>
      </c>
      <c r="B167" s="14" t="s">
        <v>53</v>
      </c>
      <c r="C167" s="55">
        <v>730</v>
      </c>
      <c r="D167" s="56" t="s">
        <v>188</v>
      </c>
      <c r="E167" s="28">
        <v>52285</v>
      </c>
      <c r="F167" s="20"/>
      <c r="G16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67" s="36"/>
      <c r="I16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67" s="20"/>
      <c r="K167" s="27"/>
      <c r="L167" s="43"/>
      <c r="M167" s="34"/>
      <c r="O167" s="4">
        <v>1</v>
      </c>
      <c r="P167" s="39" t="str">
        <f>IF(AND(O167=1,Tabuľka37[[#This Row],[Dosiahnutý štandardný výstup v čase predloženia ŽoNFP7]]&gt;=0),Tabuľka37[[#This Row],[Dosiahnutý štandardný výstup v čase predloženia ŽoNFP7]],0)</f>
        <v/>
      </c>
    </row>
    <row r="168" spans="1:16" ht="18" customHeight="1" x14ac:dyDescent="0.25">
      <c r="A168" s="13" t="s">
        <v>24</v>
      </c>
      <c r="B168" s="14" t="s">
        <v>53</v>
      </c>
      <c r="C168" s="55">
        <v>709</v>
      </c>
      <c r="D168" s="56" t="s">
        <v>189</v>
      </c>
      <c r="E168" s="28">
        <v>52285</v>
      </c>
      <c r="F168" s="20"/>
      <c r="G16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68" s="36"/>
      <c r="I16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68" s="20"/>
      <c r="K168" s="27"/>
      <c r="L168" s="43"/>
      <c r="M168" s="34"/>
      <c r="O168" s="4">
        <v>1</v>
      </c>
      <c r="P168" s="39" t="str">
        <f>IF(AND(O168=1,Tabuľka37[[#This Row],[Dosiahnutý štandardný výstup v čase predloženia ŽoNFP7]]&gt;=0),Tabuľka37[[#This Row],[Dosiahnutý štandardný výstup v čase predloženia ŽoNFP7]],0)</f>
        <v/>
      </c>
    </row>
    <row r="169" spans="1:16" ht="18" customHeight="1" x14ac:dyDescent="0.25">
      <c r="A169" s="13" t="s">
        <v>24</v>
      </c>
      <c r="B169" s="14" t="s">
        <v>53</v>
      </c>
      <c r="C169" s="55">
        <v>811</v>
      </c>
      <c r="D169" s="56" t="s">
        <v>190</v>
      </c>
      <c r="E169" s="28">
        <v>52285</v>
      </c>
      <c r="F169" s="20"/>
      <c r="G16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69" s="36"/>
      <c r="I16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69" s="20"/>
      <c r="K169" s="27"/>
      <c r="L169" s="43"/>
      <c r="M169" s="34"/>
      <c r="O169" s="4">
        <v>1</v>
      </c>
      <c r="P169" s="39" t="str">
        <f>IF(AND(O169=1,Tabuľka37[[#This Row],[Dosiahnutý štandardný výstup v čase predloženia ŽoNFP7]]&gt;=0),Tabuľka37[[#This Row],[Dosiahnutý štandardný výstup v čase predloženia ŽoNFP7]],0)</f>
        <v/>
      </c>
    </row>
    <row r="170" spans="1:16" ht="18" customHeight="1" x14ac:dyDescent="0.25">
      <c r="A170" s="13" t="s">
        <v>24</v>
      </c>
      <c r="B170" s="14" t="s">
        <v>53</v>
      </c>
      <c r="C170" s="55">
        <v>826</v>
      </c>
      <c r="D170" s="56" t="s">
        <v>191</v>
      </c>
      <c r="E170" s="28">
        <v>52285</v>
      </c>
      <c r="F170" s="20"/>
      <c r="G17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70" s="36"/>
      <c r="I17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70" s="20"/>
      <c r="K170" s="27"/>
      <c r="L170" s="43"/>
      <c r="M170" s="34"/>
      <c r="O170" s="4">
        <v>1</v>
      </c>
      <c r="P170" s="39" t="str">
        <f>IF(AND(O170=1,Tabuľka37[[#This Row],[Dosiahnutý štandardný výstup v čase predloženia ŽoNFP7]]&gt;=0),Tabuľka37[[#This Row],[Dosiahnutý štandardný výstup v čase predloženia ŽoNFP7]],0)</f>
        <v/>
      </c>
    </row>
    <row r="171" spans="1:16" ht="18" customHeight="1" x14ac:dyDescent="0.25">
      <c r="A171" s="13" t="s">
        <v>24</v>
      </c>
      <c r="B171" s="14" t="s">
        <v>53</v>
      </c>
      <c r="C171" s="55">
        <v>713</v>
      </c>
      <c r="D171" s="56" t="s">
        <v>192</v>
      </c>
      <c r="E171" s="28">
        <v>52285</v>
      </c>
      <c r="F171" s="20"/>
      <c r="G17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71" s="36"/>
      <c r="I17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71" s="20"/>
      <c r="K171" s="27"/>
      <c r="L171" s="43"/>
      <c r="M171" s="34"/>
      <c r="O171" s="4">
        <v>1</v>
      </c>
      <c r="P171" s="39" t="str">
        <f>IF(AND(O171=1,Tabuľka37[[#This Row],[Dosiahnutý štandardný výstup v čase predloženia ŽoNFP7]]&gt;=0),Tabuľka37[[#This Row],[Dosiahnutý štandardný výstup v čase predloženia ŽoNFP7]],0)</f>
        <v/>
      </c>
    </row>
    <row r="172" spans="1:16" ht="18" customHeight="1" x14ac:dyDescent="0.25">
      <c r="A172" s="13" t="s">
        <v>24</v>
      </c>
      <c r="B172" s="14" t="s">
        <v>53</v>
      </c>
      <c r="C172" s="55">
        <v>726</v>
      </c>
      <c r="D172" s="56" t="s">
        <v>193</v>
      </c>
      <c r="E172" s="28">
        <v>52285</v>
      </c>
      <c r="F172" s="20"/>
      <c r="G17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72" s="36"/>
      <c r="I17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72" s="20"/>
      <c r="K172" s="27"/>
      <c r="L172" s="43"/>
      <c r="M172" s="34"/>
      <c r="O172" s="4">
        <v>1</v>
      </c>
      <c r="P172" s="39" t="str">
        <f>IF(AND(O172=1,Tabuľka37[[#This Row],[Dosiahnutý štandardný výstup v čase predloženia ŽoNFP7]]&gt;=0),Tabuľka37[[#This Row],[Dosiahnutý štandardný výstup v čase predloženia ŽoNFP7]],0)</f>
        <v/>
      </c>
    </row>
    <row r="173" spans="1:16" ht="18" customHeight="1" x14ac:dyDescent="0.25">
      <c r="A173" s="13" t="s">
        <v>24</v>
      </c>
      <c r="B173" s="14" t="s">
        <v>53</v>
      </c>
      <c r="C173" s="55">
        <v>739</v>
      </c>
      <c r="D173" s="56" t="s">
        <v>195</v>
      </c>
      <c r="E173" s="28">
        <v>52285</v>
      </c>
      <c r="F173" s="20"/>
      <c r="G17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73" s="36"/>
      <c r="I17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73" s="20"/>
      <c r="K173" s="27"/>
      <c r="L173" s="43"/>
      <c r="M173" s="34"/>
      <c r="O173" s="4">
        <v>1</v>
      </c>
      <c r="P173" s="39" t="str">
        <f>IF(AND(O173=1,Tabuľka37[[#This Row],[Dosiahnutý štandardný výstup v čase predloženia ŽoNFP7]]&gt;=0),Tabuľka37[[#This Row],[Dosiahnutý štandardný výstup v čase predloženia ŽoNFP7]],0)</f>
        <v/>
      </c>
    </row>
    <row r="174" spans="1:16" ht="18" customHeight="1" x14ac:dyDescent="0.25">
      <c r="A174" s="13" t="s">
        <v>24</v>
      </c>
      <c r="B174" s="14" t="s">
        <v>53</v>
      </c>
      <c r="C174" s="55">
        <v>744</v>
      </c>
      <c r="D174" s="56" t="s">
        <v>196</v>
      </c>
      <c r="E174" s="28">
        <v>52285</v>
      </c>
      <c r="F174" s="20"/>
      <c r="G17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74" s="36"/>
      <c r="I17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74" s="20"/>
      <c r="K174" s="27"/>
      <c r="L174" s="43"/>
      <c r="M174" s="34"/>
      <c r="O174" s="4">
        <v>1</v>
      </c>
      <c r="P174" s="39" t="str">
        <f>IF(AND(O174=1,Tabuľka37[[#This Row],[Dosiahnutý štandardný výstup v čase predloženia ŽoNFP7]]&gt;=0),Tabuľka37[[#This Row],[Dosiahnutý štandardný výstup v čase predloženia ŽoNFP7]],0)</f>
        <v/>
      </c>
    </row>
    <row r="175" spans="1:16" ht="18" customHeight="1" x14ac:dyDescent="0.25">
      <c r="A175" s="13" t="s">
        <v>24</v>
      </c>
      <c r="B175" s="14" t="s">
        <v>53</v>
      </c>
      <c r="C175" s="55">
        <v>745</v>
      </c>
      <c r="D175" s="56" t="s">
        <v>197</v>
      </c>
      <c r="E175" s="28">
        <v>52285</v>
      </c>
      <c r="F175" s="20"/>
      <c r="G17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75" s="36"/>
      <c r="I17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75" s="20"/>
      <c r="K175" s="27"/>
      <c r="L175" s="43"/>
      <c r="M175" s="34"/>
      <c r="O175" s="4">
        <v>1</v>
      </c>
      <c r="P175" s="39" t="str">
        <f>IF(AND(O175=1,Tabuľka37[[#This Row],[Dosiahnutý štandardný výstup v čase predloženia ŽoNFP7]]&gt;=0),Tabuľka37[[#This Row],[Dosiahnutý štandardný výstup v čase predloženia ŽoNFP7]],0)</f>
        <v/>
      </c>
    </row>
    <row r="176" spans="1:16" ht="18" customHeight="1" x14ac:dyDescent="0.25">
      <c r="A176" s="13" t="s">
        <v>24</v>
      </c>
      <c r="B176" s="14" t="s">
        <v>53</v>
      </c>
      <c r="C176" s="55">
        <v>737</v>
      </c>
      <c r="D176" s="56" t="s">
        <v>198</v>
      </c>
      <c r="E176" s="28">
        <v>52285</v>
      </c>
      <c r="F176" s="20"/>
      <c r="G17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76" s="36"/>
      <c r="I17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76" s="20"/>
      <c r="K176" s="27"/>
      <c r="L176" s="43"/>
      <c r="M176" s="34"/>
      <c r="O176" s="4">
        <v>1</v>
      </c>
      <c r="P176" s="39" t="str">
        <f>IF(AND(O176=1,Tabuľka37[[#This Row],[Dosiahnutý štandardný výstup v čase predloženia ŽoNFP7]]&gt;=0),Tabuľka37[[#This Row],[Dosiahnutý štandardný výstup v čase predloženia ŽoNFP7]],0)</f>
        <v/>
      </c>
    </row>
    <row r="177" spans="1:16" ht="18" customHeight="1" x14ac:dyDescent="0.25">
      <c r="A177" s="13" t="s">
        <v>24</v>
      </c>
      <c r="B177" s="14" t="s">
        <v>53</v>
      </c>
      <c r="C177" s="55">
        <v>738</v>
      </c>
      <c r="D177" s="56" t="s">
        <v>199</v>
      </c>
      <c r="E177" s="28">
        <v>52285</v>
      </c>
      <c r="F177" s="20"/>
      <c r="G17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77" s="36"/>
      <c r="I17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77" s="20"/>
      <c r="K177" s="27"/>
      <c r="L177" s="43"/>
      <c r="M177" s="34"/>
      <c r="O177" s="4">
        <v>1</v>
      </c>
      <c r="P177" s="39" t="str">
        <f>IF(AND(O177=1,Tabuľka37[[#This Row],[Dosiahnutý štandardný výstup v čase predloženia ŽoNFP7]]&gt;=0),Tabuľka37[[#This Row],[Dosiahnutý štandardný výstup v čase predloženia ŽoNFP7]],0)</f>
        <v/>
      </c>
    </row>
    <row r="178" spans="1:16" ht="18" customHeight="1" x14ac:dyDescent="0.25">
      <c r="A178" s="13" t="s">
        <v>24</v>
      </c>
      <c r="B178" s="14" t="s">
        <v>53</v>
      </c>
      <c r="C178" s="55">
        <v>718</v>
      </c>
      <c r="D178" s="56" t="s">
        <v>200</v>
      </c>
      <c r="E178" s="28">
        <v>52285</v>
      </c>
      <c r="F178" s="20"/>
      <c r="G17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78" s="36"/>
      <c r="I17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78" s="20"/>
      <c r="K178" s="27"/>
      <c r="L178" s="43"/>
      <c r="M178" s="34"/>
      <c r="O178" s="4">
        <v>1</v>
      </c>
      <c r="P178" s="39" t="str">
        <f>IF(AND(O178=1,Tabuľka37[[#This Row],[Dosiahnutý štandardný výstup v čase predloženia ŽoNFP7]]&gt;=0),Tabuľka37[[#This Row],[Dosiahnutý štandardný výstup v čase predloženia ŽoNFP7]],0)</f>
        <v/>
      </c>
    </row>
    <row r="179" spans="1:16" ht="18" customHeight="1" x14ac:dyDescent="0.25">
      <c r="A179" s="13" t="s">
        <v>24</v>
      </c>
      <c r="B179" s="14" t="s">
        <v>53</v>
      </c>
      <c r="C179" s="55">
        <v>719</v>
      </c>
      <c r="D179" s="56" t="s">
        <v>201</v>
      </c>
      <c r="E179" s="28">
        <v>52285</v>
      </c>
      <c r="F179" s="20"/>
      <c r="G17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79" s="36"/>
      <c r="I17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79" s="20"/>
      <c r="K179" s="27"/>
      <c r="L179" s="43"/>
      <c r="M179" s="34"/>
      <c r="O179" s="4">
        <v>0</v>
      </c>
      <c r="P179" s="39">
        <f>IF(AND(O179=1,Tabuľka37[[#This Row],[Dosiahnutý štandardný výstup v čase predloženia ŽoNFP7]]&gt;=0),Tabuľka37[[#This Row],[Dosiahnutý štandardný výstup v čase predloženia ŽoNFP7]],0)</f>
        <v>0</v>
      </c>
    </row>
    <row r="180" spans="1:16" ht="18" customHeight="1" x14ac:dyDescent="0.25">
      <c r="A180" s="13" t="s">
        <v>24</v>
      </c>
      <c r="B180" s="14" t="s">
        <v>53</v>
      </c>
      <c r="C180" s="55">
        <v>676</v>
      </c>
      <c r="D180" s="56" t="s">
        <v>327</v>
      </c>
      <c r="E180" s="28">
        <v>52285</v>
      </c>
      <c r="F180" s="20"/>
      <c r="G18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80" s="36"/>
      <c r="I18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80" s="20"/>
      <c r="K180" s="27"/>
      <c r="L180" s="43"/>
      <c r="M180" s="34"/>
      <c r="O180" s="4">
        <v>0</v>
      </c>
      <c r="P180" s="39">
        <f>IF(AND(O180=1,Tabuľka37[[#This Row],[Dosiahnutý štandardný výstup v čase predloženia ŽoNFP7]]&gt;=0),Tabuľka37[[#This Row],[Dosiahnutý štandardný výstup v čase predloženia ŽoNFP7]],0)</f>
        <v>0</v>
      </c>
    </row>
    <row r="181" spans="1:16" ht="18" customHeight="1" x14ac:dyDescent="0.25">
      <c r="A181" s="13" t="s">
        <v>328</v>
      </c>
      <c r="B181" s="14" t="s">
        <v>53</v>
      </c>
      <c r="C181" s="55">
        <v>628</v>
      </c>
      <c r="D181" s="56" t="s">
        <v>329</v>
      </c>
      <c r="E181" s="28">
        <v>412800</v>
      </c>
      <c r="F181" s="20"/>
      <c r="G18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81" s="36"/>
      <c r="I18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81" s="20"/>
      <c r="K181" s="27"/>
      <c r="L181" s="43"/>
      <c r="M181" s="34"/>
      <c r="O181" s="4">
        <v>0</v>
      </c>
      <c r="P181" s="39">
        <f>IF(AND(O181=1,Tabuľka37[[#This Row],[Dosiahnutý štandardný výstup v čase predloženia ŽoNFP7]]&gt;=0),Tabuľka37[[#This Row],[Dosiahnutý štandardný výstup v čase predloženia ŽoNFP7]],0)</f>
        <v>0</v>
      </c>
    </row>
    <row r="182" spans="1:16" ht="18" customHeight="1" x14ac:dyDescent="0.25">
      <c r="A182" s="13" t="s">
        <v>25</v>
      </c>
      <c r="B182" s="14" t="s">
        <v>53</v>
      </c>
      <c r="C182" s="55">
        <v>630</v>
      </c>
      <c r="D182" s="56" t="s">
        <v>330</v>
      </c>
      <c r="E182" s="28">
        <v>761400</v>
      </c>
      <c r="F182" s="20"/>
      <c r="G18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82" s="36"/>
      <c r="I18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82" s="20"/>
      <c r="K182" s="27"/>
      <c r="L182" s="43"/>
      <c r="M182" s="34"/>
      <c r="O182" s="4">
        <v>0</v>
      </c>
      <c r="P182" s="39">
        <f>IF(AND(O182=1,Tabuľka37[[#This Row],[Dosiahnutý štandardný výstup v čase predloženia ŽoNFP7]]&gt;=0),Tabuľka37[[#This Row],[Dosiahnutý štandardný výstup v čase predloženia ŽoNFP7]],0)</f>
        <v>0</v>
      </c>
    </row>
    <row r="183" spans="1:16" ht="18" customHeight="1" x14ac:dyDescent="0.25">
      <c r="A183" s="13" t="s">
        <v>331</v>
      </c>
      <c r="B183" s="14" t="s">
        <v>53</v>
      </c>
      <c r="C183" s="55">
        <v>660</v>
      </c>
      <c r="D183" s="56" t="s">
        <v>332</v>
      </c>
      <c r="E183" s="28">
        <v>70</v>
      </c>
      <c r="F183" s="20"/>
      <c r="G18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83" s="36"/>
      <c r="I18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83" s="20"/>
      <c r="K183" s="27"/>
      <c r="L183" s="43"/>
      <c r="M183" s="34"/>
      <c r="O183" s="4">
        <v>0</v>
      </c>
      <c r="P183" s="39">
        <f>IF(AND(O183=1,Tabuľka37[[#This Row],[Dosiahnutý štandardný výstup v čase predloženia ŽoNFP7]]&gt;=0),Tabuľka37[[#This Row],[Dosiahnutý štandardný výstup v čase predloženia ŽoNFP7]],0)</f>
        <v>0</v>
      </c>
    </row>
    <row r="184" spans="1:16" ht="18" customHeight="1" x14ac:dyDescent="0.25">
      <c r="A184" s="13" t="s">
        <v>331</v>
      </c>
      <c r="B184" s="14" t="s">
        <v>53</v>
      </c>
      <c r="C184" s="55">
        <v>661</v>
      </c>
      <c r="D184" s="56" t="s">
        <v>333</v>
      </c>
      <c r="E184" s="28">
        <v>70</v>
      </c>
      <c r="F184" s="20"/>
      <c r="G18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84" s="36"/>
      <c r="I18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84" s="20"/>
      <c r="K184" s="27"/>
      <c r="L184" s="43"/>
      <c r="M184" s="34"/>
      <c r="O184" s="4">
        <v>0</v>
      </c>
      <c r="P184" s="39">
        <f>IF(AND(O184=1,Tabuľka37[[#This Row],[Dosiahnutý štandardný výstup v čase predloženia ŽoNFP7]]&gt;=0),Tabuľka37[[#This Row],[Dosiahnutý štandardný výstup v čase predloženia ŽoNFP7]],0)</f>
        <v>0</v>
      </c>
    </row>
    <row r="185" spans="1:16" ht="18" customHeight="1" x14ac:dyDescent="0.25">
      <c r="A185" s="13" t="s">
        <v>331</v>
      </c>
      <c r="B185" s="14" t="s">
        <v>53</v>
      </c>
      <c r="C185" s="55">
        <v>662</v>
      </c>
      <c r="D185" s="56" t="s">
        <v>334</v>
      </c>
      <c r="E185" s="28">
        <v>70</v>
      </c>
      <c r="F185" s="20"/>
      <c r="G18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85" s="36"/>
      <c r="I18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85" s="20"/>
      <c r="K185" s="27"/>
      <c r="L185" s="43"/>
      <c r="M185" s="34"/>
      <c r="O185" s="4">
        <v>0</v>
      </c>
      <c r="P185" s="39">
        <f>IF(AND(O185=1,Tabuľka37[[#This Row],[Dosiahnutý štandardný výstup v čase predloženia ŽoNFP7]]&gt;=0),Tabuľka37[[#This Row],[Dosiahnutý štandardný výstup v čase predloženia ŽoNFP7]],0)</f>
        <v>0</v>
      </c>
    </row>
    <row r="186" spans="1:16" ht="18" customHeight="1" x14ac:dyDescent="0.25">
      <c r="A186" s="13" t="s">
        <v>331</v>
      </c>
      <c r="B186" s="14" t="s">
        <v>53</v>
      </c>
      <c r="C186" s="55">
        <v>663</v>
      </c>
      <c r="D186" s="56" t="s">
        <v>335</v>
      </c>
      <c r="E186" s="28">
        <v>70</v>
      </c>
      <c r="F186" s="20"/>
      <c r="G18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86" s="36"/>
      <c r="I18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86" s="20"/>
      <c r="K186" s="27"/>
      <c r="L186" s="43"/>
      <c r="M186" s="34"/>
      <c r="O186" s="4">
        <v>0</v>
      </c>
      <c r="P186" s="39">
        <f>IF(AND(O186=1,Tabuľka37[[#This Row],[Dosiahnutý štandardný výstup v čase predloženia ŽoNFP7]]&gt;=0),Tabuľka37[[#This Row],[Dosiahnutý štandardný výstup v čase predloženia ŽoNFP7]],0)</f>
        <v>0</v>
      </c>
    </row>
    <row r="187" spans="1:16" ht="18" customHeight="1" x14ac:dyDescent="0.25">
      <c r="A187" s="13" t="s">
        <v>331</v>
      </c>
      <c r="B187" s="14" t="s">
        <v>53</v>
      </c>
      <c r="C187" s="55">
        <v>773</v>
      </c>
      <c r="D187" s="56" t="s">
        <v>336</v>
      </c>
      <c r="E187" s="28">
        <v>70</v>
      </c>
      <c r="F187" s="20"/>
      <c r="G18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87" s="36"/>
      <c r="I18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87" s="20"/>
      <c r="K187" s="27"/>
      <c r="L187" s="43"/>
      <c r="M187" s="34"/>
      <c r="O187" s="4">
        <v>0</v>
      </c>
      <c r="P187" s="39">
        <f>IF(AND(O187=1,Tabuľka37[[#This Row],[Dosiahnutý štandardný výstup v čase predloženia ŽoNFP7]]&gt;=0),Tabuľka37[[#This Row],[Dosiahnutý štandardný výstup v čase predloženia ŽoNFP7]],0)</f>
        <v>0</v>
      </c>
    </row>
    <row r="188" spans="1:16" ht="18" customHeight="1" x14ac:dyDescent="0.25">
      <c r="A188" s="13" t="s">
        <v>331</v>
      </c>
      <c r="B188" s="14" t="s">
        <v>53</v>
      </c>
      <c r="C188" s="55">
        <v>613</v>
      </c>
      <c r="D188" s="56" t="s">
        <v>337</v>
      </c>
      <c r="E188" s="28">
        <v>70</v>
      </c>
      <c r="F188" s="20"/>
      <c r="G18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88" s="36"/>
      <c r="I18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88" s="20"/>
      <c r="K188" s="27"/>
      <c r="L188" s="43"/>
      <c r="M188" s="34"/>
      <c r="O188" s="4">
        <v>0</v>
      </c>
      <c r="P188" s="39">
        <f>IF(AND(O188=1,Tabuľka37[[#This Row],[Dosiahnutý štandardný výstup v čase predloženia ŽoNFP7]]&gt;=0),Tabuľka37[[#This Row],[Dosiahnutý štandardný výstup v čase predloženia ŽoNFP7]],0)</f>
        <v>0</v>
      </c>
    </row>
    <row r="189" spans="1:16" ht="18" customHeight="1" x14ac:dyDescent="0.25">
      <c r="A189" s="13" t="s">
        <v>331</v>
      </c>
      <c r="B189" s="14" t="s">
        <v>53</v>
      </c>
      <c r="C189" s="55">
        <v>602</v>
      </c>
      <c r="D189" s="56" t="s">
        <v>338</v>
      </c>
      <c r="E189" s="28">
        <v>70</v>
      </c>
      <c r="F189" s="20"/>
      <c r="G18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89" s="36"/>
      <c r="I18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89" s="20"/>
      <c r="K189" s="27"/>
      <c r="L189" s="43"/>
      <c r="M189" s="34"/>
      <c r="O189" s="4">
        <v>0</v>
      </c>
      <c r="P189" s="39">
        <f>IF(AND(O189=1,Tabuľka37[[#This Row],[Dosiahnutý štandardný výstup v čase predloženia ŽoNFP7]]&gt;=0),Tabuľka37[[#This Row],[Dosiahnutý štandardný výstup v čase predloženia ŽoNFP7]],0)</f>
        <v>0</v>
      </c>
    </row>
    <row r="190" spans="1:16" ht="18" customHeight="1" x14ac:dyDescent="0.25">
      <c r="A190" s="13" t="s">
        <v>331</v>
      </c>
      <c r="B190" s="14" t="s">
        <v>53</v>
      </c>
      <c r="C190" s="55">
        <v>669</v>
      </c>
      <c r="D190" s="56" t="s">
        <v>339</v>
      </c>
      <c r="E190" s="28">
        <v>70</v>
      </c>
      <c r="F190" s="20"/>
      <c r="G19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90" s="36"/>
      <c r="I19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90" s="20"/>
      <c r="K190" s="27"/>
      <c r="L190" s="43"/>
      <c r="M190" s="34"/>
      <c r="O190" s="4">
        <v>0</v>
      </c>
      <c r="P190" s="39">
        <f>IF(AND(O190=1,Tabuľka37[[#This Row],[Dosiahnutý štandardný výstup v čase predloženia ŽoNFP7]]&gt;=0),Tabuľka37[[#This Row],[Dosiahnutý štandardný výstup v čase predloženia ŽoNFP7]],0)</f>
        <v>0</v>
      </c>
    </row>
    <row r="191" spans="1:16" ht="18" customHeight="1" x14ac:dyDescent="0.25">
      <c r="A191" s="13" t="s">
        <v>331</v>
      </c>
      <c r="B191" s="14" t="s">
        <v>53</v>
      </c>
      <c r="C191" s="55">
        <v>656</v>
      </c>
      <c r="D191" s="56" t="s">
        <v>340</v>
      </c>
      <c r="E191" s="28">
        <v>70</v>
      </c>
      <c r="F191" s="20"/>
      <c r="G19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91" s="36"/>
      <c r="I19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91" s="20"/>
      <c r="K191" s="27"/>
      <c r="L191" s="43"/>
      <c r="M191" s="34"/>
      <c r="O191" s="4">
        <v>0</v>
      </c>
      <c r="P191" s="39">
        <f>IF(AND(O191=1,Tabuľka37[[#This Row],[Dosiahnutý štandardný výstup v čase predloženia ŽoNFP7]]&gt;=0),Tabuľka37[[#This Row],[Dosiahnutý štandardný výstup v čase predloženia ŽoNFP7]],0)</f>
        <v>0</v>
      </c>
    </row>
    <row r="192" spans="1:16" ht="18" customHeight="1" x14ac:dyDescent="0.25">
      <c r="A192" s="13" t="s">
        <v>331</v>
      </c>
      <c r="B192" s="14" t="s">
        <v>53</v>
      </c>
      <c r="C192" s="55">
        <v>666</v>
      </c>
      <c r="D192" s="56" t="s">
        <v>341</v>
      </c>
      <c r="E192" s="28">
        <v>70</v>
      </c>
      <c r="F192" s="20"/>
      <c r="G19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92" s="36"/>
      <c r="I19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92" s="20"/>
      <c r="K192" s="27"/>
      <c r="L192" s="43"/>
      <c r="M192" s="34"/>
      <c r="O192" s="4">
        <v>0</v>
      </c>
      <c r="P192" s="39">
        <f>IF(AND(O192=1,Tabuľka37[[#This Row],[Dosiahnutý štandardný výstup v čase predloženia ŽoNFP7]]&gt;=0),Tabuľka37[[#This Row],[Dosiahnutý štandardný výstup v čase predloženia ŽoNFP7]],0)</f>
        <v>0</v>
      </c>
    </row>
    <row r="193" spans="1:16" ht="18" customHeight="1" x14ac:dyDescent="0.25">
      <c r="A193" s="13" t="s">
        <v>331</v>
      </c>
      <c r="B193" s="14" t="s">
        <v>53</v>
      </c>
      <c r="C193" s="55">
        <v>657</v>
      </c>
      <c r="D193" s="56" t="s">
        <v>342</v>
      </c>
      <c r="E193" s="28">
        <v>70</v>
      </c>
      <c r="F193" s="20"/>
      <c r="G19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93" s="36"/>
      <c r="I19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93" s="20"/>
      <c r="K193" s="27"/>
      <c r="L193" s="43"/>
      <c r="M193" s="34"/>
      <c r="O193" s="4">
        <v>0</v>
      </c>
      <c r="P193" s="39">
        <f>IF(AND(O193=1,Tabuľka37[[#This Row],[Dosiahnutý štandardný výstup v čase predloženia ŽoNFP7]]&gt;=0),Tabuľka37[[#This Row],[Dosiahnutý štandardný výstup v čase predloženia ŽoNFP7]],0)</f>
        <v>0</v>
      </c>
    </row>
    <row r="194" spans="1:16" ht="18" customHeight="1" x14ac:dyDescent="0.25">
      <c r="A194" s="13" t="s">
        <v>343</v>
      </c>
      <c r="B194" s="14" t="s">
        <v>53</v>
      </c>
      <c r="C194" s="55">
        <v>115</v>
      </c>
      <c r="D194" s="56" t="s">
        <v>344</v>
      </c>
      <c r="E194" s="28">
        <v>614</v>
      </c>
      <c r="F194" s="20"/>
      <c r="G19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94" s="36"/>
      <c r="I19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94" s="20"/>
      <c r="K194" s="27"/>
      <c r="L194" s="43"/>
      <c r="M194" s="34"/>
      <c r="O194" s="4">
        <v>0</v>
      </c>
      <c r="P194" s="39">
        <f>IF(AND(O194=1,Tabuľka37[[#This Row],[Dosiahnutý štandardný výstup v čase predloženia ŽoNFP7]]&gt;=0),Tabuľka37[[#This Row],[Dosiahnutý štandardný výstup v čase predloženia ŽoNFP7]],0)</f>
        <v>0</v>
      </c>
    </row>
    <row r="195" spans="1:16" ht="18" customHeight="1" x14ac:dyDescent="0.25">
      <c r="A195" s="13" t="s">
        <v>343</v>
      </c>
      <c r="B195" s="14" t="s">
        <v>53</v>
      </c>
      <c r="C195" s="55">
        <v>111</v>
      </c>
      <c r="D195" s="56" t="s">
        <v>345</v>
      </c>
      <c r="E195" s="28">
        <v>614</v>
      </c>
      <c r="F195" s="20"/>
      <c r="G19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95" s="36"/>
      <c r="I19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95" s="20"/>
      <c r="K195" s="27"/>
      <c r="L195" s="43"/>
      <c r="M195" s="34"/>
      <c r="O195" s="4">
        <v>0</v>
      </c>
      <c r="P195" s="39">
        <f>IF(AND(O195=1,Tabuľka37[[#This Row],[Dosiahnutý štandardný výstup v čase predloženia ŽoNFP7]]&gt;=0),Tabuľka37[[#This Row],[Dosiahnutý štandardný výstup v čase predloženia ŽoNFP7]],0)</f>
        <v>0</v>
      </c>
    </row>
    <row r="196" spans="1:16" ht="18" customHeight="1" x14ac:dyDescent="0.25">
      <c r="A196" s="13" t="s">
        <v>27</v>
      </c>
      <c r="B196" s="14" t="s">
        <v>53</v>
      </c>
      <c r="C196" s="55">
        <v>823</v>
      </c>
      <c r="D196" s="56" t="s">
        <v>173</v>
      </c>
      <c r="E196" s="28">
        <v>250</v>
      </c>
      <c r="F196" s="20"/>
      <c r="G19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96" s="36"/>
      <c r="I19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96" s="20"/>
      <c r="K196" s="27"/>
      <c r="L196" s="43"/>
      <c r="M196" s="34"/>
      <c r="O196" s="4">
        <v>1</v>
      </c>
      <c r="P196" s="39" t="str">
        <f>IF(AND(O196=1,Tabuľka37[[#This Row],[Dosiahnutý štandardný výstup v čase predloženia ŽoNFP7]]&gt;=0),Tabuľka37[[#This Row],[Dosiahnutý štandardný výstup v čase predloženia ŽoNFP7]],0)</f>
        <v/>
      </c>
    </row>
    <row r="197" spans="1:16" ht="18" customHeight="1" x14ac:dyDescent="0.25">
      <c r="A197" s="13" t="s">
        <v>27</v>
      </c>
      <c r="B197" s="14" t="s">
        <v>53</v>
      </c>
      <c r="C197" s="55">
        <v>825</v>
      </c>
      <c r="D197" s="56" t="s">
        <v>175</v>
      </c>
      <c r="E197" s="28">
        <v>250</v>
      </c>
      <c r="F197" s="20"/>
      <c r="G19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97" s="36"/>
      <c r="I19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97" s="20"/>
      <c r="K197" s="27"/>
      <c r="L197" s="43"/>
      <c r="M197" s="34"/>
      <c r="O197" s="4">
        <v>1</v>
      </c>
      <c r="P197" s="39" t="str">
        <f>IF(AND(O197=1,Tabuľka37[[#This Row],[Dosiahnutý štandardný výstup v čase predloženia ŽoNFP7]]&gt;=0),Tabuľka37[[#This Row],[Dosiahnutý štandardný výstup v čase predloženia ŽoNFP7]],0)</f>
        <v/>
      </c>
    </row>
    <row r="198" spans="1:16" ht="18" customHeight="1" x14ac:dyDescent="0.25">
      <c r="A198" s="13" t="s">
        <v>27</v>
      </c>
      <c r="B198" s="14" t="s">
        <v>53</v>
      </c>
      <c r="C198" s="55">
        <v>304</v>
      </c>
      <c r="D198" s="56" t="s">
        <v>292</v>
      </c>
      <c r="E198" s="28">
        <v>250</v>
      </c>
      <c r="F198" s="20"/>
      <c r="G19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98" s="36"/>
      <c r="I19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98" s="20"/>
      <c r="K198" s="27"/>
      <c r="L198" s="43"/>
      <c r="M198" s="34"/>
      <c r="O198" s="4">
        <v>1</v>
      </c>
      <c r="P198" s="39" t="str">
        <f>IF(AND(O198=1,Tabuľka37[[#This Row],[Dosiahnutý štandardný výstup v čase predloženia ŽoNFP7]]&gt;=0),Tabuľka37[[#This Row],[Dosiahnutý štandardný výstup v čase predloženia ŽoNFP7]],0)</f>
        <v/>
      </c>
    </row>
    <row r="199" spans="1:16" ht="18" customHeight="1" x14ac:dyDescent="0.25">
      <c r="A199" s="13" t="s">
        <v>27</v>
      </c>
      <c r="B199" s="14" t="s">
        <v>53</v>
      </c>
      <c r="C199" s="55">
        <v>608</v>
      </c>
      <c r="D199" s="56" t="s">
        <v>288</v>
      </c>
      <c r="E199" s="28">
        <v>250</v>
      </c>
      <c r="F199" s="20"/>
      <c r="G19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199" s="36"/>
      <c r="I19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199" s="20"/>
      <c r="K199" s="27"/>
      <c r="L199" s="43"/>
      <c r="M199" s="34"/>
      <c r="O199" s="4">
        <v>1</v>
      </c>
      <c r="P199" s="39" t="str">
        <f>IF(AND(O199=1,Tabuľka37[[#This Row],[Dosiahnutý štandardný výstup v čase predloženia ŽoNFP7]]&gt;=0),Tabuľka37[[#This Row],[Dosiahnutý štandardný výstup v čase predloženia ŽoNFP7]],0)</f>
        <v/>
      </c>
    </row>
    <row r="200" spans="1:16" ht="18" customHeight="1" x14ac:dyDescent="0.25">
      <c r="A200" s="13" t="s">
        <v>27</v>
      </c>
      <c r="B200" s="14" t="s">
        <v>53</v>
      </c>
      <c r="C200" s="55">
        <v>735</v>
      </c>
      <c r="D200" s="56" t="s">
        <v>289</v>
      </c>
      <c r="E200" s="28">
        <v>250</v>
      </c>
      <c r="F200" s="20"/>
      <c r="G20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00" s="36"/>
      <c r="I20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00" s="20"/>
      <c r="K200" s="27"/>
      <c r="L200" s="43"/>
      <c r="M200" s="34"/>
      <c r="O200" s="4">
        <v>0</v>
      </c>
      <c r="P200" s="39">
        <f>IF(AND(O200=1,Tabuľka37[[#This Row],[Dosiahnutý štandardný výstup v čase predloženia ŽoNFP7]]&gt;=0),Tabuľka37[[#This Row],[Dosiahnutý štandardný výstup v čase predloženia ŽoNFP7]],0)</f>
        <v>0</v>
      </c>
    </row>
    <row r="201" spans="1:16" ht="18" customHeight="1" x14ac:dyDescent="0.25">
      <c r="A201" s="13" t="s">
        <v>27</v>
      </c>
      <c r="B201" s="14" t="s">
        <v>53</v>
      </c>
      <c r="C201" s="55">
        <v>311</v>
      </c>
      <c r="D201" s="56" t="s">
        <v>293</v>
      </c>
      <c r="E201" s="28">
        <v>250</v>
      </c>
      <c r="F201" s="20"/>
      <c r="G20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01" s="36"/>
      <c r="I20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01" s="20"/>
      <c r="K201" s="27"/>
      <c r="L201" s="43"/>
      <c r="M201" s="34"/>
      <c r="O201" s="4">
        <v>1</v>
      </c>
      <c r="P201" s="39" t="str">
        <f>IF(AND(O201=1,Tabuľka37[[#This Row],[Dosiahnutý štandardný výstup v čase predloženia ŽoNFP7]]&gt;=0),Tabuľka37[[#This Row],[Dosiahnutý štandardný výstup v čase predloženia ŽoNFP7]],0)</f>
        <v/>
      </c>
    </row>
    <row r="202" spans="1:16" ht="18" customHeight="1" x14ac:dyDescent="0.25">
      <c r="A202" s="13" t="s">
        <v>27</v>
      </c>
      <c r="B202" s="14" t="s">
        <v>53</v>
      </c>
      <c r="C202" s="55">
        <v>312</v>
      </c>
      <c r="D202" s="56" t="s">
        <v>294</v>
      </c>
      <c r="E202" s="28">
        <v>250</v>
      </c>
      <c r="F202" s="20"/>
      <c r="G20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02" s="36"/>
      <c r="I20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02" s="20"/>
      <c r="K202" s="27"/>
      <c r="L202" s="43"/>
      <c r="M202" s="34"/>
      <c r="O202" s="4">
        <v>1</v>
      </c>
      <c r="P202" s="39" t="str">
        <f>IF(AND(O202=1,Tabuľka37[[#This Row],[Dosiahnutý štandardný výstup v čase predloženia ŽoNFP7]]&gt;=0),Tabuľka37[[#This Row],[Dosiahnutý štandardný výstup v čase predloženia ŽoNFP7]],0)</f>
        <v/>
      </c>
    </row>
    <row r="203" spans="1:16" ht="18" customHeight="1" x14ac:dyDescent="0.25">
      <c r="A203" s="13" t="s">
        <v>27</v>
      </c>
      <c r="B203" s="14" t="s">
        <v>53</v>
      </c>
      <c r="C203" s="55">
        <v>313</v>
      </c>
      <c r="D203" s="56" t="s">
        <v>295</v>
      </c>
      <c r="E203" s="28">
        <v>250</v>
      </c>
      <c r="F203" s="20"/>
      <c r="G20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03" s="36"/>
      <c r="I20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03" s="20"/>
      <c r="K203" s="27"/>
      <c r="L203" s="43"/>
      <c r="M203" s="34"/>
      <c r="O203" s="4">
        <v>1</v>
      </c>
      <c r="P203" s="39" t="str">
        <f>IF(AND(O203=1,Tabuľka37[[#This Row],[Dosiahnutý štandardný výstup v čase predloženia ŽoNFP7]]&gt;=0),Tabuľka37[[#This Row],[Dosiahnutý štandardný výstup v čase predloženia ŽoNFP7]],0)</f>
        <v/>
      </c>
    </row>
    <row r="204" spans="1:16" ht="18" customHeight="1" x14ac:dyDescent="0.25">
      <c r="A204" s="13" t="s">
        <v>27</v>
      </c>
      <c r="B204" s="14" t="s">
        <v>53</v>
      </c>
      <c r="C204" s="55">
        <v>314</v>
      </c>
      <c r="D204" s="56" t="s">
        <v>296</v>
      </c>
      <c r="E204" s="28">
        <v>250</v>
      </c>
      <c r="F204" s="20"/>
      <c r="G20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04" s="36"/>
      <c r="I20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04" s="20"/>
      <c r="K204" s="27"/>
      <c r="L204" s="43"/>
      <c r="M204" s="34"/>
      <c r="O204" s="4">
        <v>0</v>
      </c>
      <c r="P204" s="39">
        <f>IF(AND(O204=1,Tabuľka37[[#This Row],[Dosiahnutý štandardný výstup v čase predloženia ŽoNFP7]]&gt;=0),Tabuľka37[[#This Row],[Dosiahnutý štandardný výstup v čase predloženia ŽoNFP7]],0)</f>
        <v>0</v>
      </c>
    </row>
    <row r="205" spans="1:16" ht="18" customHeight="1" x14ac:dyDescent="0.25">
      <c r="A205" s="13" t="s">
        <v>27</v>
      </c>
      <c r="B205" s="14" t="s">
        <v>53</v>
      </c>
      <c r="C205" s="55">
        <v>309</v>
      </c>
      <c r="D205" s="56" t="s">
        <v>297</v>
      </c>
      <c r="E205" s="28">
        <v>250</v>
      </c>
      <c r="F205" s="20"/>
      <c r="G20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05" s="36"/>
      <c r="I20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05" s="20"/>
      <c r="K205" s="27"/>
      <c r="L205" s="43"/>
      <c r="M205" s="34"/>
      <c r="O205" s="4">
        <v>1</v>
      </c>
      <c r="P205" s="39" t="str">
        <f>IF(AND(O205=1,Tabuľka37[[#This Row],[Dosiahnutý štandardný výstup v čase predloženia ŽoNFP7]]&gt;=0),Tabuľka37[[#This Row],[Dosiahnutý štandardný výstup v čase predloženia ŽoNFP7]],0)</f>
        <v/>
      </c>
    </row>
    <row r="206" spans="1:16" ht="18" customHeight="1" x14ac:dyDescent="0.25">
      <c r="A206" s="13" t="s">
        <v>27</v>
      </c>
      <c r="B206" s="14" t="s">
        <v>53</v>
      </c>
      <c r="C206" s="55">
        <v>310</v>
      </c>
      <c r="D206" s="56" t="s">
        <v>298</v>
      </c>
      <c r="E206" s="28">
        <v>250</v>
      </c>
      <c r="F206" s="20"/>
      <c r="G20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06" s="36"/>
      <c r="I20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06" s="20"/>
      <c r="K206" s="27"/>
      <c r="L206" s="43"/>
      <c r="M206" s="34"/>
      <c r="O206" s="4">
        <v>1</v>
      </c>
      <c r="P206" s="39" t="str">
        <f>IF(AND(O206=1,Tabuľka37[[#This Row],[Dosiahnutý štandardný výstup v čase predloženia ŽoNFP7]]&gt;=0),Tabuľka37[[#This Row],[Dosiahnutý štandardný výstup v čase predloženia ŽoNFP7]],0)</f>
        <v/>
      </c>
    </row>
    <row r="207" spans="1:16" ht="18" customHeight="1" x14ac:dyDescent="0.25">
      <c r="A207" s="13" t="s">
        <v>27</v>
      </c>
      <c r="B207" s="14" t="s">
        <v>53</v>
      </c>
      <c r="C207" s="55">
        <v>307</v>
      </c>
      <c r="D207" s="56" t="s">
        <v>299</v>
      </c>
      <c r="E207" s="28">
        <v>250</v>
      </c>
      <c r="F207" s="20"/>
      <c r="G20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07" s="36"/>
      <c r="I20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07" s="20"/>
      <c r="K207" s="27"/>
      <c r="L207" s="43"/>
      <c r="M207" s="34"/>
      <c r="O207" s="4">
        <v>1</v>
      </c>
      <c r="P207" s="39" t="str">
        <f>IF(AND(O207=1,Tabuľka37[[#This Row],[Dosiahnutý štandardný výstup v čase predloženia ŽoNFP7]]&gt;=0),Tabuľka37[[#This Row],[Dosiahnutý štandardný výstup v čase predloženia ŽoNFP7]],0)</f>
        <v/>
      </c>
    </row>
    <row r="208" spans="1:16" ht="18" customHeight="1" x14ac:dyDescent="0.25">
      <c r="A208" s="13" t="s">
        <v>27</v>
      </c>
      <c r="B208" s="14" t="s">
        <v>53</v>
      </c>
      <c r="C208" s="55">
        <v>659</v>
      </c>
      <c r="D208" s="56" t="s">
        <v>346</v>
      </c>
      <c r="E208" s="28">
        <v>250</v>
      </c>
      <c r="F208" s="20"/>
      <c r="G20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08" s="36"/>
      <c r="I20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08" s="20"/>
      <c r="K208" s="27"/>
      <c r="L208" s="43"/>
      <c r="M208" s="34"/>
      <c r="O208" s="4">
        <v>0</v>
      </c>
      <c r="P208" s="39">
        <f>IF(AND(O208=1,Tabuľka37[[#This Row],[Dosiahnutý štandardný výstup v čase predloženia ŽoNFP7]]&gt;=0),Tabuľka37[[#This Row],[Dosiahnutý štandardný výstup v čase predloženia ŽoNFP7]],0)</f>
        <v>0</v>
      </c>
    </row>
    <row r="209" spans="1:16" ht="18" customHeight="1" x14ac:dyDescent="0.25">
      <c r="A209" s="13" t="s">
        <v>28</v>
      </c>
      <c r="B209" s="14" t="s">
        <v>53</v>
      </c>
      <c r="C209" s="55">
        <v>822</v>
      </c>
      <c r="D209" s="56" t="s">
        <v>347</v>
      </c>
      <c r="E209" s="28">
        <v>326</v>
      </c>
      <c r="F209" s="20"/>
      <c r="G20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09" s="36"/>
      <c r="I20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09" s="20"/>
      <c r="K209" s="27"/>
      <c r="L209" s="43"/>
      <c r="M209" s="34"/>
      <c r="O209" s="4">
        <v>0</v>
      </c>
      <c r="P209" s="39">
        <f>IF(AND(O209=1,Tabuľka37[[#This Row],[Dosiahnutý štandardný výstup v čase predloženia ŽoNFP7]]&gt;=0),Tabuľka37[[#This Row],[Dosiahnutý štandardný výstup v čase predloženia ŽoNFP7]],0)</f>
        <v>0</v>
      </c>
    </row>
    <row r="210" spans="1:16" ht="18" customHeight="1" x14ac:dyDescent="0.25">
      <c r="A210" s="13" t="s">
        <v>28</v>
      </c>
      <c r="B210" s="14" t="s">
        <v>53</v>
      </c>
      <c r="C210" s="55">
        <v>717</v>
      </c>
      <c r="D210" s="56" t="s">
        <v>194</v>
      </c>
      <c r="E210" s="28">
        <v>326</v>
      </c>
      <c r="F210" s="20"/>
      <c r="G21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10" s="36"/>
      <c r="I21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10" s="20"/>
      <c r="K210" s="27"/>
      <c r="L210" s="43"/>
      <c r="M210" s="34"/>
      <c r="O210" s="4">
        <v>0</v>
      </c>
      <c r="P210" s="39">
        <f>IF(AND(O210=1,Tabuľka37[[#This Row],[Dosiahnutý štandardný výstup v čase predloženia ŽoNFP7]]&gt;=0),Tabuľka37[[#This Row],[Dosiahnutý štandardný výstup v čase predloženia ŽoNFP7]],0)</f>
        <v>0</v>
      </c>
    </row>
    <row r="211" spans="1:16" ht="18" customHeight="1" x14ac:dyDescent="0.25">
      <c r="A211" s="13" t="s">
        <v>348</v>
      </c>
      <c r="B211" s="14" t="s">
        <v>53</v>
      </c>
      <c r="C211" s="55">
        <v>617</v>
      </c>
      <c r="D211" s="56" t="s">
        <v>349</v>
      </c>
      <c r="E211" s="28">
        <v>445</v>
      </c>
      <c r="F211" s="20"/>
      <c r="G21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11" s="36"/>
      <c r="I21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11" s="20"/>
      <c r="K211" s="27"/>
      <c r="L211" s="43"/>
      <c r="M211" s="34"/>
      <c r="O211" s="4">
        <v>0</v>
      </c>
      <c r="P211" s="39">
        <f>IF(AND(O211=1,Tabuľka37[[#This Row],[Dosiahnutý štandardný výstup v čase predloženia ŽoNFP7]]&gt;=0),Tabuľka37[[#This Row],[Dosiahnutý štandardný výstup v čase predloženia ŽoNFP7]],0)</f>
        <v>0</v>
      </c>
    </row>
    <row r="212" spans="1:16" ht="18" customHeight="1" x14ac:dyDescent="0.25">
      <c r="A212" s="13" t="s">
        <v>350</v>
      </c>
      <c r="B212" s="14" t="s">
        <v>53</v>
      </c>
      <c r="C212" s="55">
        <v>905</v>
      </c>
      <c r="D212" s="56" t="s">
        <v>351</v>
      </c>
      <c r="E212" s="28">
        <v>0</v>
      </c>
      <c r="F212" s="20"/>
      <c r="G21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12" s="36"/>
      <c r="I21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12" s="20"/>
      <c r="K212" s="27"/>
      <c r="L212" s="43"/>
      <c r="M212" s="34"/>
      <c r="O212" s="4">
        <v>0</v>
      </c>
      <c r="P212" s="39">
        <f>IF(AND(O212=1,Tabuľka37[[#This Row],[Dosiahnutý štandardný výstup v čase predloženia ŽoNFP7]]&gt;=0),Tabuľka37[[#This Row],[Dosiahnutý štandardný výstup v čase predloženia ŽoNFP7]],0)</f>
        <v>0</v>
      </c>
    </row>
    <row r="213" spans="1:16" ht="18" customHeight="1" x14ac:dyDescent="0.25">
      <c r="A213" s="13" t="s">
        <v>29</v>
      </c>
      <c r="B213" s="14" t="s">
        <v>53</v>
      </c>
      <c r="C213" s="55">
        <v>654</v>
      </c>
      <c r="D213" s="56" t="s">
        <v>352</v>
      </c>
      <c r="E213" s="28">
        <v>98</v>
      </c>
      <c r="F213" s="20"/>
      <c r="G21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13" s="36"/>
      <c r="I21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13" s="20"/>
      <c r="K213" s="27"/>
      <c r="L213" s="43"/>
      <c r="M213" s="34"/>
      <c r="O213" s="4">
        <v>0</v>
      </c>
      <c r="P213" s="39">
        <f>IF(AND(O213=1,Tabuľka37[[#This Row],[Dosiahnutý štandardný výstup v čase predloženia ŽoNFP7]]&gt;=0),Tabuľka37[[#This Row],[Dosiahnutý štandardný výstup v čase predloženia ŽoNFP7]],0)</f>
        <v>0</v>
      </c>
    </row>
    <row r="214" spans="1:16" ht="18" customHeight="1" x14ac:dyDescent="0.25">
      <c r="A214" s="13" t="s">
        <v>29</v>
      </c>
      <c r="B214" s="14" t="s">
        <v>53</v>
      </c>
      <c r="C214" s="55">
        <v>881</v>
      </c>
      <c r="D214" s="56" t="s">
        <v>353</v>
      </c>
      <c r="E214" s="28">
        <v>98</v>
      </c>
      <c r="F214" s="20"/>
      <c r="G21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14" s="36"/>
      <c r="I21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14" s="20"/>
      <c r="K214" s="27"/>
      <c r="L214" s="43"/>
      <c r="M214" s="34"/>
      <c r="O214" s="4">
        <v>0</v>
      </c>
      <c r="P214" s="39">
        <f>IF(AND(O214=1,Tabuľka37[[#This Row],[Dosiahnutý štandardný výstup v čase predloženia ŽoNFP7]]&gt;=0),Tabuľka37[[#This Row],[Dosiahnutý štandardný výstup v čase predloženia ŽoNFP7]],0)</f>
        <v>0</v>
      </c>
    </row>
    <row r="215" spans="1:16" ht="18" customHeight="1" x14ac:dyDescent="0.25">
      <c r="A215" s="13" t="s">
        <v>29</v>
      </c>
      <c r="B215" s="14" t="s">
        <v>53</v>
      </c>
      <c r="C215" s="55">
        <v>882</v>
      </c>
      <c r="D215" s="56" t="s">
        <v>354</v>
      </c>
      <c r="E215" s="28">
        <v>98</v>
      </c>
      <c r="F215" s="20"/>
      <c r="G21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15" s="36"/>
      <c r="I215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15" s="20"/>
      <c r="K215" s="27"/>
      <c r="L215" s="43"/>
      <c r="M215" s="34"/>
      <c r="O215" s="4">
        <v>0</v>
      </c>
      <c r="P215" s="39">
        <f>IF(AND(O215=1,Tabuľka37[[#This Row],[Dosiahnutý štandardný výstup v čase predloženia ŽoNFP7]]&gt;=0),Tabuľka37[[#This Row],[Dosiahnutý štandardný výstup v čase predloženia ŽoNFP7]],0)</f>
        <v>0</v>
      </c>
    </row>
    <row r="216" spans="1:16" ht="18" customHeight="1" x14ac:dyDescent="0.25">
      <c r="A216" s="13" t="s">
        <v>29</v>
      </c>
      <c r="B216" s="14" t="s">
        <v>53</v>
      </c>
      <c r="C216" s="55">
        <v>883</v>
      </c>
      <c r="D216" s="56" t="s">
        <v>355</v>
      </c>
      <c r="E216" s="28">
        <v>98</v>
      </c>
      <c r="F216" s="20"/>
      <c r="G21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16" s="36"/>
      <c r="I216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16" s="20"/>
      <c r="K216" s="27"/>
      <c r="L216" s="43"/>
      <c r="M216" s="34"/>
      <c r="O216" s="4">
        <v>0</v>
      </c>
      <c r="P216" s="39">
        <f>IF(AND(O216=1,Tabuľka37[[#This Row],[Dosiahnutý štandardný výstup v čase predloženia ŽoNFP7]]&gt;=0),Tabuľka37[[#This Row],[Dosiahnutý štandardný výstup v čase predloženia ŽoNFP7]],0)</f>
        <v>0</v>
      </c>
    </row>
    <row r="217" spans="1:16" ht="18" customHeight="1" x14ac:dyDescent="0.25">
      <c r="A217" s="13" t="s">
        <v>29</v>
      </c>
      <c r="B217" s="14" t="s">
        <v>53</v>
      </c>
      <c r="C217" s="55">
        <v>884</v>
      </c>
      <c r="D217" s="56" t="s">
        <v>356</v>
      </c>
      <c r="E217" s="28">
        <v>98</v>
      </c>
      <c r="F217" s="20"/>
      <c r="G21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17" s="36"/>
      <c r="I217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17" s="20"/>
      <c r="K217" s="27"/>
      <c r="L217" s="43"/>
      <c r="M217" s="34"/>
      <c r="O217" s="4">
        <v>0</v>
      </c>
      <c r="P217" s="39">
        <f>IF(AND(O217=1,Tabuľka37[[#This Row],[Dosiahnutý štandardný výstup v čase predloženia ŽoNFP7]]&gt;=0),Tabuľka37[[#This Row],[Dosiahnutý štandardný výstup v čase predloženia ŽoNFP7]],0)</f>
        <v>0</v>
      </c>
    </row>
    <row r="218" spans="1:16" ht="18" customHeight="1" x14ac:dyDescent="0.25">
      <c r="A218" s="13" t="s">
        <v>29</v>
      </c>
      <c r="B218" s="14" t="s">
        <v>53</v>
      </c>
      <c r="C218" s="55">
        <v>885</v>
      </c>
      <c r="D218" s="56" t="s">
        <v>357</v>
      </c>
      <c r="E218" s="28">
        <v>98</v>
      </c>
      <c r="F218" s="20"/>
      <c r="G21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18" s="36"/>
      <c r="I218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18" s="20"/>
      <c r="K218" s="27"/>
      <c r="L218" s="43"/>
      <c r="M218" s="34"/>
      <c r="O218" s="4">
        <v>0</v>
      </c>
      <c r="P218" s="39">
        <f>IF(AND(O218=1,Tabuľka37[[#This Row],[Dosiahnutý štandardný výstup v čase predloženia ŽoNFP7]]&gt;=0),Tabuľka37[[#This Row],[Dosiahnutý štandardný výstup v čase predloženia ŽoNFP7]],0)</f>
        <v>0</v>
      </c>
    </row>
    <row r="219" spans="1:16" ht="18" customHeight="1" x14ac:dyDescent="0.25">
      <c r="A219" s="13" t="s">
        <v>29</v>
      </c>
      <c r="B219" s="14" t="s">
        <v>53</v>
      </c>
      <c r="C219" s="55">
        <v>886</v>
      </c>
      <c r="D219" s="56" t="s">
        <v>358</v>
      </c>
      <c r="E219" s="28">
        <v>98</v>
      </c>
      <c r="F219" s="20"/>
      <c r="G21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19" s="36"/>
      <c r="I219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19" s="20"/>
      <c r="K219" s="27"/>
      <c r="L219" s="43"/>
      <c r="M219" s="34"/>
      <c r="O219" s="4">
        <v>0</v>
      </c>
      <c r="P219" s="39">
        <f>IF(AND(O219=1,Tabuľka37[[#This Row],[Dosiahnutý štandardný výstup v čase predloženia ŽoNFP7]]&gt;=0),Tabuľka37[[#This Row],[Dosiahnutý štandardný výstup v čase predloženia ŽoNFP7]],0)</f>
        <v>0</v>
      </c>
    </row>
    <row r="220" spans="1:16" ht="18" customHeight="1" x14ac:dyDescent="0.25">
      <c r="A220" s="13" t="s">
        <v>29</v>
      </c>
      <c r="B220" s="14" t="s">
        <v>53</v>
      </c>
      <c r="C220" s="55">
        <v>887</v>
      </c>
      <c r="D220" s="56" t="s">
        <v>359</v>
      </c>
      <c r="E220" s="28">
        <v>98</v>
      </c>
      <c r="F220" s="20"/>
      <c r="G22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20" s="36"/>
      <c r="I220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20" s="20"/>
      <c r="K220" s="27"/>
      <c r="L220" s="43"/>
      <c r="M220" s="34"/>
      <c r="O220" s="4">
        <v>0</v>
      </c>
      <c r="P220" s="39">
        <f>IF(AND(O220=1,Tabuľka37[[#This Row],[Dosiahnutý štandardný výstup v čase predloženia ŽoNFP7]]&gt;=0),Tabuľka37[[#This Row],[Dosiahnutý štandardný výstup v čase predloženia ŽoNFP7]],0)</f>
        <v>0</v>
      </c>
    </row>
    <row r="221" spans="1:16" ht="18" customHeight="1" x14ac:dyDescent="0.25">
      <c r="A221" s="13" t="s">
        <v>360</v>
      </c>
      <c r="B221" s="14" t="s">
        <v>53</v>
      </c>
      <c r="C221" s="55">
        <v>750</v>
      </c>
      <c r="D221" s="56" t="s">
        <v>245</v>
      </c>
      <c r="E221" s="28">
        <v>1687</v>
      </c>
      <c r="F221" s="20"/>
      <c r="G22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21" s="36"/>
      <c r="I221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21" s="20"/>
      <c r="K221" s="27"/>
      <c r="L221" s="43"/>
      <c r="M221" s="34"/>
      <c r="O221" s="4">
        <v>1</v>
      </c>
      <c r="P221" s="39" t="str">
        <f>IF(AND(O221=1,Tabuľka37[[#This Row],[Dosiahnutý štandardný výstup v čase predloženia ŽoNFP7]]&gt;=0),Tabuľka37[[#This Row],[Dosiahnutý štandardný výstup v čase predloženia ŽoNFP7]],0)</f>
        <v/>
      </c>
    </row>
    <row r="222" spans="1:16" ht="18" customHeight="1" x14ac:dyDescent="0.25">
      <c r="A222" s="13" t="s">
        <v>361</v>
      </c>
      <c r="B222" s="14" t="s">
        <v>53</v>
      </c>
      <c r="C222" s="55">
        <v>751</v>
      </c>
      <c r="D222" s="56" t="s">
        <v>246</v>
      </c>
      <c r="E222" s="28">
        <v>1687</v>
      </c>
      <c r="F222" s="20"/>
      <c r="G22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22" s="36"/>
      <c r="I222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22" s="20"/>
      <c r="K222" s="27"/>
      <c r="L222" s="43"/>
      <c r="M222" s="34"/>
      <c r="O222" s="4">
        <v>1</v>
      </c>
      <c r="P222" s="39" t="str">
        <f>IF(AND(O222=1,Tabuľka37[[#This Row],[Dosiahnutý štandardný výstup v čase predloženia ŽoNFP7]]&gt;=0),Tabuľka37[[#This Row],[Dosiahnutý štandardný výstup v čase predloženia ŽoNFP7]],0)</f>
        <v/>
      </c>
    </row>
    <row r="223" spans="1:16" ht="18" customHeight="1" x14ac:dyDescent="0.25">
      <c r="A223" s="13" t="s">
        <v>361</v>
      </c>
      <c r="B223" s="14" t="s">
        <v>53</v>
      </c>
      <c r="C223" s="55">
        <v>752</v>
      </c>
      <c r="D223" s="56" t="s">
        <v>247</v>
      </c>
      <c r="E223" s="28">
        <v>1687</v>
      </c>
      <c r="F223" s="20"/>
      <c r="G22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23" s="36"/>
      <c r="I223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23" s="20"/>
      <c r="K223" s="27"/>
      <c r="L223" s="43"/>
      <c r="M223" s="34"/>
      <c r="O223" s="4">
        <v>1</v>
      </c>
      <c r="P223" s="39" t="str">
        <f>IF(AND(O223=1,Tabuľka37[[#This Row],[Dosiahnutý štandardný výstup v čase predloženia ŽoNFP7]]&gt;=0),Tabuľka37[[#This Row],[Dosiahnutý štandardný výstup v čase predloženia ŽoNFP7]],0)</f>
        <v/>
      </c>
    </row>
    <row r="224" spans="1:16" ht="18" customHeight="1" x14ac:dyDescent="0.25">
      <c r="A224" s="13" t="s">
        <v>361</v>
      </c>
      <c r="B224" s="14" t="s">
        <v>53</v>
      </c>
      <c r="C224" s="55">
        <v>754</v>
      </c>
      <c r="D224" s="56" t="s">
        <v>248</v>
      </c>
      <c r="E224" s="28">
        <v>1687</v>
      </c>
      <c r="F224" s="20"/>
      <c r="G22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24" s="36"/>
      <c r="I224" s="5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24" s="20"/>
      <c r="K224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24" s="43"/>
      <c r="M224" s="34"/>
      <c r="O224" s="4">
        <v>1</v>
      </c>
      <c r="P224" s="39" t="str">
        <f>IF(AND(O224=1,Tabuľka37[[#This Row],[Dosiahnutý štandardný výstup v čase predloženia ŽoNFP7]]&gt;=0),Tabuľka37[[#This Row],[Dosiahnutý štandardný výstup v čase predloženia ŽoNFP7]],0)</f>
        <v/>
      </c>
    </row>
    <row r="225" spans="1:16" ht="18" customHeight="1" x14ac:dyDescent="0.25">
      <c r="A225" s="13" t="s">
        <v>361</v>
      </c>
      <c r="B225" s="14" t="s">
        <v>53</v>
      </c>
      <c r="C225" s="55">
        <v>755</v>
      </c>
      <c r="D225" s="56" t="s">
        <v>249</v>
      </c>
      <c r="E225" s="28">
        <v>1687</v>
      </c>
      <c r="F225" s="20"/>
      <c r="G22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25" s="36"/>
      <c r="I225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25" s="20"/>
      <c r="K225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25" s="43"/>
      <c r="M225" s="34"/>
      <c r="O225" s="4">
        <v>1</v>
      </c>
      <c r="P225" s="39" t="str">
        <f>IF(AND(O225=1,Tabuľka37[[#This Row],[Dosiahnutý štandardný výstup v čase predloženia ŽoNFP7]]&gt;=0),Tabuľka37[[#This Row],[Dosiahnutý štandardný výstup v čase predloženia ŽoNFP7]],0)</f>
        <v/>
      </c>
    </row>
    <row r="226" spans="1:16" ht="18" customHeight="1" x14ac:dyDescent="0.25">
      <c r="A226" s="13" t="s">
        <v>361</v>
      </c>
      <c r="B226" s="14" t="s">
        <v>53</v>
      </c>
      <c r="C226" s="55">
        <v>753</v>
      </c>
      <c r="D226" s="56" t="s">
        <v>250</v>
      </c>
      <c r="E226" s="28">
        <v>1687</v>
      </c>
      <c r="F226" s="20"/>
      <c r="G22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26" s="36"/>
      <c r="I226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26" s="20"/>
      <c r="K226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26" s="43"/>
      <c r="M226" s="34"/>
      <c r="O226" s="4">
        <v>1</v>
      </c>
      <c r="P226" s="39" t="str">
        <f>IF(AND(O226=1,Tabuľka37[[#This Row],[Dosiahnutý štandardný výstup v čase predloženia ŽoNFP7]]&gt;=0),Tabuľka37[[#This Row],[Dosiahnutý štandardný výstup v čase predloženia ŽoNFP7]],0)</f>
        <v/>
      </c>
    </row>
    <row r="227" spans="1:16" ht="18" customHeight="1" x14ac:dyDescent="0.25">
      <c r="A227" s="13" t="s">
        <v>361</v>
      </c>
      <c r="B227" s="14" t="s">
        <v>53</v>
      </c>
      <c r="C227" s="55">
        <v>761</v>
      </c>
      <c r="D227" s="56" t="s">
        <v>265</v>
      </c>
      <c r="E227" s="28">
        <v>1687</v>
      </c>
      <c r="F227" s="20"/>
      <c r="G22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27" s="36"/>
      <c r="I227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27" s="20"/>
      <c r="K227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27" s="43"/>
      <c r="M227" s="34"/>
      <c r="O227" s="4">
        <v>1</v>
      </c>
      <c r="P227" s="39" t="str">
        <f>IF(AND(O227=1,Tabuľka37[[#This Row],[Dosiahnutý štandardný výstup v čase predloženia ŽoNFP7]]&gt;=0),Tabuľka37[[#This Row],[Dosiahnutý štandardný výstup v čase predloženia ŽoNFP7]],0)</f>
        <v/>
      </c>
    </row>
    <row r="228" spans="1:16" ht="18" customHeight="1" x14ac:dyDescent="0.25">
      <c r="A228" s="13" t="s">
        <v>361</v>
      </c>
      <c r="B228" s="14" t="s">
        <v>53</v>
      </c>
      <c r="C228" s="55">
        <v>756</v>
      </c>
      <c r="D228" s="56" t="s">
        <v>251</v>
      </c>
      <c r="E228" s="28">
        <v>1687</v>
      </c>
      <c r="F228" s="20"/>
      <c r="G22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28" s="36"/>
      <c r="I228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28" s="20"/>
      <c r="K228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28" s="43"/>
      <c r="M228" s="34"/>
      <c r="O228" s="4">
        <v>1</v>
      </c>
      <c r="P228" s="39" t="str">
        <f>IF(AND(O228=1,Tabuľka37[[#This Row],[Dosiahnutý štandardný výstup v čase predloženia ŽoNFP7]]&gt;=0),Tabuľka37[[#This Row],[Dosiahnutý štandardný výstup v čase predloženia ŽoNFP7]],0)</f>
        <v/>
      </c>
    </row>
    <row r="229" spans="1:16" ht="18" customHeight="1" x14ac:dyDescent="0.25">
      <c r="A229" s="13" t="s">
        <v>361</v>
      </c>
      <c r="B229" s="14" t="s">
        <v>53</v>
      </c>
      <c r="C229" s="55">
        <v>947</v>
      </c>
      <c r="D229" s="56" t="s">
        <v>362</v>
      </c>
      <c r="E229" s="28">
        <v>1687</v>
      </c>
      <c r="F229" s="20"/>
      <c r="G22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29" s="36"/>
      <c r="I229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29" s="20"/>
      <c r="K229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29" s="43"/>
      <c r="M229" s="34"/>
      <c r="O229" s="4">
        <v>1</v>
      </c>
      <c r="P229" s="39" t="str">
        <f>IF(AND(O229=1,Tabuľka37[[#This Row],[Dosiahnutý štandardný výstup v čase predloženia ŽoNFP7]]&gt;=0),Tabuľka37[[#This Row],[Dosiahnutý štandardný výstup v čase predloženia ŽoNFP7]],0)</f>
        <v/>
      </c>
    </row>
    <row r="230" spans="1:16" ht="18" customHeight="1" x14ac:dyDescent="0.25">
      <c r="A230" s="13" t="s">
        <v>361</v>
      </c>
      <c r="B230" s="14" t="s">
        <v>53</v>
      </c>
      <c r="C230" s="55">
        <v>759</v>
      </c>
      <c r="D230" s="56" t="s">
        <v>253</v>
      </c>
      <c r="E230" s="28">
        <v>1687</v>
      </c>
      <c r="F230" s="20"/>
      <c r="G23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30" s="36"/>
      <c r="I230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30" s="20"/>
      <c r="K230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30" s="43"/>
      <c r="M230" s="34"/>
      <c r="O230" s="4">
        <v>1</v>
      </c>
      <c r="P230" s="39" t="str">
        <f>IF(AND(O230=1,Tabuľka37[[#This Row],[Dosiahnutý štandardný výstup v čase predloženia ŽoNFP7]]&gt;=0),Tabuľka37[[#This Row],[Dosiahnutý štandardný výstup v čase predloženia ŽoNFP7]],0)</f>
        <v/>
      </c>
    </row>
    <row r="231" spans="1:16" ht="18" customHeight="1" x14ac:dyDescent="0.25">
      <c r="A231" s="13" t="s">
        <v>30</v>
      </c>
      <c r="B231" s="14" t="s">
        <v>53</v>
      </c>
      <c r="C231" s="55">
        <v>757</v>
      </c>
      <c r="D231" s="56" t="s">
        <v>363</v>
      </c>
      <c r="E231" s="28">
        <v>376</v>
      </c>
      <c r="F231" s="20"/>
      <c r="G23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31" s="36"/>
      <c r="I231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31" s="20"/>
      <c r="K231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31" s="43"/>
      <c r="O231" s="4">
        <v>1</v>
      </c>
      <c r="P231" s="39" t="str">
        <f>IF(AND(O231=1,Tabuľka37[[#This Row],[Dosiahnutý štandardný výstup v čase predloženia ŽoNFP7]]&gt;=0),Tabuľka37[[#This Row],[Dosiahnutý štandardný výstup v čase predloženia ŽoNFP7]],0)</f>
        <v/>
      </c>
    </row>
    <row r="232" spans="1:16" ht="18" customHeight="1" x14ac:dyDescent="0.25">
      <c r="A232" s="13" t="s">
        <v>30</v>
      </c>
      <c r="B232" s="14" t="s">
        <v>53</v>
      </c>
      <c r="C232" s="55">
        <v>758</v>
      </c>
      <c r="D232" s="56" t="s">
        <v>254</v>
      </c>
      <c r="E232" s="28">
        <v>376</v>
      </c>
      <c r="F232" s="20"/>
      <c r="G23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32" s="36"/>
      <c r="I232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32" s="20"/>
      <c r="K232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32" s="43"/>
      <c r="O232" s="4">
        <v>1</v>
      </c>
      <c r="P232" s="39" t="str">
        <f>IF(AND(O232=1,Tabuľka37[[#This Row],[Dosiahnutý štandardný výstup v čase predloženia ŽoNFP7]]&gt;=0),Tabuľka37[[#This Row],[Dosiahnutý štandardný výstup v čase predloženia ŽoNFP7]],0)</f>
        <v/>
      </c>
    </row>
    <row r="233" spans="1:16" ht="18" customHeight="1" x14ac:dyDescent="0.25">
      <c r="A233" s="13" t="s">
        <v>30</v>
      </c>
      <c r="B233" s="14" t="s">
        <v>53</v>
      </c>
      <c r="C233" s="55">
        <v>764</v>
      </c>
      <c r="D233" s="56" t="s">
        <v>255</v>
      </c>
      <c r="E233" s="28">
        <v>376</v>
      </c>
      <c r="F233" s="20"/>
      <c r="G23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33" s="36"/>
      <c r="I233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33" s="20"/>
      <c r="K233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33" s="43"/>
      <c r="O233" s="4">
        <v>1</v>
      </c>
      <c r="P233" s="39" t="str">
        <f>IF(AND(O233=1,Tabuľka37[[#This Row],[Dosiahnutý štandardný výstup v čase predloženia ŽoNFP7]]&gt;=0),Tabuľka37[[#This Row],[Dosiahnutý štandardný výstup v čase predloženia ŽoNFP7]],0)</f>
        <v/>
      </c>
    </row>
    <row r="234" spans="1:16" ht="18" customHeight="1" x14ac:dyDescent="0.25">
      <c r="A234" s="13" t="s">
        <v>30</v>
      </c>
      <c r="B234" s="14" t="s">
        <v>53</v>
      </c>
      <c r="C234" s="55">
        <v>765</v>
      </c>
      <c r="D234" s="56" t="s">
        <v>256</v>
      </c>
      <c r="E234" s="28">
        <v>376</v>
      </c>
      <c r="F234" s="20"/>
      <c r="G23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34" s="36"/>
      <c r="I234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34" s="20"/>
      <c r="K234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34" s="43"/>
      <c r="O234" s="4">
        <v>1</v>
      </c>
      <c r="P234" s="39" t="str">
        <f>IF(AND(O234=1,Tabuľka37[[#This Row],[Dosiahnutý štandardný výstup v čase predloženia ŽoNFP7]]&gt;=0),Tabuľka37[[#This Row],[Dosiahnutý štandardný výstup v čase predloženia ŽoNFP7]],0)</f>
        <v/>
      </c>
    </row>
    <row r="235" spans="1:16" ht="18" customHeight="1" x14ac:dyDescent="0.25">
      <c r="A235" s="13" t="s">
        <v>30</v>
      </c>
      <c r="B235" s="14" t="s">
        <v>53</v>
      </c>
      <c r="C235" s="55">
        <v>760</v>
      </c>
      <c r="D235" s="56" t="s">
        <v>257</v>
      </c>
      <c r="E235" s="28">
        <v>376</v>
      </c>
      <c r="F235" s="21"/>
      <c r="G23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35" s="21"/>
      <c r="I235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35" s="21"/>
      <c r="K235" s="21"/>
      <c r="L235" s="44"/>
      <c r="O235" s="4">
        <v>1</v>
      </c>
      <c r="P235" s="39" t="str">
        <f>IF(AND(O235=1,Tabuľka37[[#This Row],[Dosiahnutý štandardný výstup v čase predloženia ŽoNFP7]]&gt;=0),Tabuľka37[[#This Row],[Dosiahnutý štandardný výstup v čase predloženia ŽoNFP7]],0)</f>
        <v/>
      </c>
    </row>
    <row r="236" spans="1:16" ht="18" customHeight="1" x14ac:dyDescent="0.25">
      <c r="A236" s="13" t="s">
        <v>30</v>
      </c>
      <c r="B236" s="14" t="s">
        <v>53</v>
      </c>
      <c r="C236" s="55">
        <v>766</v>
      </c>
      <c r="D236" s="56" t="s">
        <v>258</v>
      </c>
      <c r="E236" s="28">
        <v>376</v>
      </c>
      <c r="F236" s="37"/>
      <c r="G23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36" s="36"/>
      <c r="I236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36" s="37"/>
      <c r="K236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36" s="43"/>
      <c r="O236" s="4">
        <v>1</v>
      </c>
      <c r="P236" s="39" t="str">
        <f>IF(AND(O236=1,Tabuľka37[[#This Row],[Dosiahnutý štandardný výstup v čase predloženia ŽoNFP7]]&gt;=0),Tabuľka37[[#This Row],[Dosiahnutý štandardný výstup v čase predloženia ŽoNFP7]],0)</f>
        <v/>
      </c>
    </row>
    <row r="237" spans="1:16" ht="18" customHeight="1" x14ac:dyDescent="0.25">
      <c r="A237" s="13" t="s">
        <v>30</v>
      </c>
      <c r="B237" s="14" t="s">
        <v>53</v>
      </c>
      <c r="C237" s="55">
        <v>769</v>
      </c>
      <c r="D237" s="56" t="s">
        <v>259</v>
      </c>
      <c r="E237" s="28">
        <v>376</v>
      </c>
      <c r="F237" s="37"/>
      <c r="G23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37" s="36"/>
      <c r="I237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37" s="37"/>
      <c r="K237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37" s="43"/>
      <c r="O237" s="4">
        <v>1</v>
      </c>
      <c r="P237" s="39" t="str">
        <f>IF(AND(O237=1,Tabuľka37[[#This Row],[Dosiahnutý štandardný výstup v čase predloženia ŽoNFP7]]&gt;=0),Tabuľka37[[#This Row],[Dosiahnutý štandardný výstup v čase predloženia ŽoNFP7]],0)</f>
        <v/>
      </c>
    </row>
    <row r="238" spans="1:16" ht="18" customHeight="1" x14ac:dyDescent="0.25">
      <c r="A238" s="13" t="s">
        <v>30</v>
      </c>
      <c r="B238" s="14" t="s">
        <v>53</v>
      </c>
      <c r="C238" s="55">
        <v>770</v>
      </c>
      <c r="D238" s="56" t="s">
        <v>260</v>
      </c>
      <c r="E238" s="28">
        <v>376</v>
      </c>
      <c r="F238" s="37"/>
      <c r="G23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38" s="36"/>
      <c r="I238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38" s="37"/>
      <c r="K238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38" s="43"/>
      <c r="O238" s="4">
        <v>1</v>
      </c>
      <c r="P238" s="39" t="str">
        <f>IF(AND(O238=1,Tabuľka37[[#This Row],[Dosiahnutý štandardný výstup v čase predloženia ŽoNFP7]]&gt;=0),Tabuľka37[[#This Row],[Dosiahnutý štandardný výstup v čase predloženia ŽoNFP7]],0)</f>
        <v/>
      </c>
    </row>
    <row r="239" spans="1:16" ht="18" customHeight="1" x14ac:dyDescent="0.25">
      <c r="A239" s="13" t="s">
        <v>30</v>
      </c>
      <c r="B239" s="14" t="s">
        <v>53</v>
      </c>
      <c r="C239" s="55">
        <v>771</v>
      </c>
      <c r="D239" s="56" t="s">
        <v>261</v>
      </c>
      <c r="E239" s="28">
        <v>376</v>
      </c>
      <c r="F239" s="37"/>
      <c r="G23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39" s="36"/>
      <c r="I239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39" s="37"/>
      <c r="K239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39" s="43"/>
      <c r="O239" s="4">
        <v>1</v>
      </c>
      <c r="P239" s="39" t="str">
        <f>IF(AND(O239=1,Tabuľka37[[#This Row],[Dosiahnutý štandardný výstup v čase predloženia ŽoNFP7]]&gt;=0),Tabuľka37[[#This Row],[Dosiahnutý štandardný výstup v čase predloženia ŽoNFP7]],0)</f>
        <v/>
      </c>
    </row>
    <row r="240" spans="1:16" ht="18" customHeight="1" x14ac:dyDescent="0.25">
      <c r="A240" s="13" t="s">
        <v>30</v>
      </c>
      <c r="B240" s="14" t="s">
        <v>53</v>
      </c>
      <c r="C240" s="55">
        <v>767</v>
      </c>
      <c r="D240" s="56" t="s">
        <v>262</v>
      </c>
      <c r="E240" s="28">
        <v>376</v>
      </c>
      <c r="F240" s="37"/>
      <c r="G24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40" s="36"/>
      <c r="I240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40" s="37"/>
      <c r="K240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40" s="43"/>
      <c r="O240" s="4">
        <v>1</v>
      </c>
      <c r="P240" s="39" t="str">
        <f>IF(AND(O240=1,Tabuľka37[[#This Row],[Dosiahnutý štandardný výstup v čase predloženia ŽoNFP7]]&gt;=0),Tabuľka37[[#This Row],[Dosiahnutý štandardný výstup v čase predloženia ŽoNFP7]],0)</f>
        <v/>
      </c>
    </row>
    <row r="241" spans="1:16" ht="18" customHeight="1" x14ac:dyDescent="0.25">
      <c r="A241" s="13" t="s">
        <v>30</v>
      </c>
      <c r="B241" s="14" t="s">
        <v>53</v>
      </c>
      <c r="C241" s="55">
        <v>768</v>
      </c>
      <c r="D241" s="56" t="s">
        <v>364</v>
      </c>
      <c r="E241" s="28">
        <v>376</v>
      </c>
      <c r="F241" s="37"/>
      <c r="G24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41" s="36"/>
      <c r="I241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41" s="37"/>
      <c r="K241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41" s="43"/>
      <c r="O241" s="4">
        <v>1</v>
      </c>
      <c r="P241" s="39" t="str">
        <f>IF(AND(O241=1,Tabuľka37[[#This Row],[Dosiahnutý štandardný výstup v čase predloženia ŽoNFP7]]&gt;=0),Tabuľka37[[#This Row],[Dosiahnutý štandardný výstup v čase predloženia ŽoNFP7]],0)</f>
        <v/>
      </c>
    </row>
    <row r="242" spans="1:16" ht="18" customHeight="1" x14ac:dyDescent="0.25">
      <c r="A242" s="13" t="s">
        <v>30</v>
      </c>
      <c r="B242" s="14" t="s">
        <v>53</v>
      </c>
      <c r="C242" s="55">
        <v>775</v>
      </c>
      <c r="D242" s="56" t="s">
        <v>365</v>
      </c>
      <c r="E242" s="28">
        <v>376</v>
      </c>
      <c r="F242" s="37"/>
      <c r="G24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42" s="36"/>
      <c r="I242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42" s="37"/>
      <c r="K242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42" s="43"/>
      <c r="O242" s="4">
        <v>0</v>
      </c>
      <c r="P242" s="39">
        <f>IF(AND(O242=1,Tabuľka37[[#This Row],[Dosiahnutý štandardný výstup v čase predloženia ŽoNFP7]]&gt;=0),Tabuľka37[[#This Row],[Dosiahnutý štandardný výstup v čase predloženia ŽoNFP7]],0)</f>
        <v>0</v>
      </c>
    </row>
    <row r="243" spans="1:16" ht="18" customHeight="1" x14ac:dyDescent="0.25">
      <c r="A243" s="13" t="s">
        <v>30</v>
      </c>
      <c r="B243" s="14" t="s">
        <v>53</v>
      </c>
      <c r="C243" s="55">
        <v>776</v>
      </c>
      <c r="D243" s="56" t="s">
        <v>268</v>
      </c>
      <c r="E243" s="28">
        <v>376</v>
      </c>
      <c r="F243" s="37"/>
      <c r="G24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43" s="36"/>
      <c r="I243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43" s="37"/>
      <c r="K243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43" s="43"/>
      <c r="O243" s="4">
        <v>0</v>
      </c>
      <c r="P243" s="39">
        <f>IF(AND(O243=1,Tabuľka37[[#This Row],[Dosiahnutý štandardný výstup v čase predloženia ŽoNFP7]]&gt;=0),Tabuľka37[[#This Row],[Dosiahnutý štandardný výstup v čase predloženia ŽoNFP7]],0)</f>
        <v>0</v>
      </c>
    </row>
    <row r="244" spans="1:16" ht="18" customHeight="1" x14ac:dyDescent="0.25">
      <c r="A244" s="13" t="s">
        <v>31</v>
      </c>
      <c r="B244" s="14" t="s">
        <v>53</v>
      </c>
      <c r="C244" s="55">
        <v>762</v>
      </c>
      <c r="D244" s="56" t="s">
        <v>263</v>
      </c>
      <c r="E244" s="28">
        <v>267</v>
      </c>
      <c r="F244" s="37"/>
      <c r="G24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44" s="36"/>
      <c r="I244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44" s="37"/>
      <c r="K244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44" s="43"/>
      <c r="O244" s="4">
        <v>1</v>
      </c>
      <c r="P244" s="39" t="str">
        <f>IF(AND(O244=1,Tabuľka37[[#This Row],[Dosiahnutý štandardný výstup v čase predloženia ŽoNFP7]]&gt;=0),Tabuľka37[[#This Row],[Dosiahnutý štandardný výstup v čase predloženia ŽoNFP7]],0)</f>
        <v/>
      </c>
    </row>
    <row r="245" spans="1:16" ht="18" customHeight="1" x14ac:dyDescent="0.25">
      <c r="A245" s="13" t="s">
        <v>31</v>
      </c>
      <c r="B245" s="14" t="s">
        <v>53</v>
      </c>
      <c r="C245" s="55">
        <v>946</v>
      </c>
      <c r="D245" s="56" t="s">
        <v>266</v>
      </c>
      <c r="E245" s="28">
        <v>267</v>
      </c>
      <c r="F245" s="37"/>
      <c r="G24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45" s="36"/>
      <c r="I245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45" s="37"/>
      <c r="K245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45" s="43"/>
      <c r="O245" s="4">
        <v>1</v>
      </c>
      <c r="P245" s="39" t="str">
        <f>IF(AND(O245=1,Tabuľka37[[#This Row],[Dosiahnutý štandardný výstup v čase predloženia ŽoNFP7]]&gt;=0),Tabuľka37[[#This Row],[Dosiahnutý štandardný výstup v čase predloženia ŽoNFP7]],0)</f>
        <v/>
      </c>
    </row>
    <row r="246" spans="1:16" ht="18" customHeight="1" x14ac:dyDescent="0.25">
      <c r="A246" s="13" t="s">
        <v>31</v>
      </c>
      <c r="B246" s="14" t="s">
        <v>53</v>
      </c>
      <c r="C246" s="55">
        <v>763</v>
      </c>
      <c r="D246" s="56" t="s">
        <v>264</v>
      </c>
      <c r="E246" s="28">
        <v>267</v>
      </c>
      <c r="F246" s="37"/>
      <c r="G24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46" s="36"/>
      <c r="I246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46" s="37"/>
      <c r="K246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46" s="43"/>
      <c r="O246" s="4">
        <v>1</v>
      </c>
      <c r="P246" s="39" t="str">
        <f>IF(AND(O246=1,Tabuľka37[[#This Row],[Dosiahnutý štandardný výstup v čase predloženia ŽoNFP7]]&gt;=0),Tabuľka37[[#This Row],[Dosiahnutý štandardný výstup v čase predloženia ŽoNFP7]],0)</f>
        <v/>
      </c>
    </row>
    <row r="247" spans="1:16" ht="18" customHeight="1" x14ac:dyDescent="0.25">
      <c r="A247" s="13" t="s">
        <v>369</v>
      </c>
      <c r="B247" s="14" t="s">
        <v>53</v>
      </c>
      <c r="C247" s="55">
        <v>634</v>
      </c>
      <c r="D247" s="56" t="s">
        <v>267</v>
      </c>
      <c r="E247" s="28">
        <v>1697</v>
      </c>
      <c r="F247" s="37"/>
      <c r="G24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47" s="36"/>
      <c r="I247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47" s="37"/>
      <c r="K247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47" s="43"/>
      <c r="O247" s="4">
        <v>1</v>
      </c>
      <c r="P247" s="39" t="str">
        <f>IF(AND(O247=1,Tabuľka37[[#This Row],[Dosiahnutý štandardný výstup v čase predloženia ŽoNFP7]]&gt;=0),Tabuľka37[[#This Row],[Dosiahnutý štandardný výstup v čase predloženia ŽoNFP7]],0)</f>
        <v/>
      </c>
    </row>
    <row r="248" spans="1:16" ht="18" customHeight="1" x14ac:dyDescent="0.25">
      <c r="A248" s="13" t="s">
        <v>32</v>
      </c>
      <c r="B248" s="14" t="s">
        <v>53</v>
      </c>
      <c r="C248" s="55">
        <v>948</v>
      </c>
      <c r="D248" s="56" t="s">
        <v>366</v>
      </c>
      <c r="E248" s="28">
        <v>1415</v>
      </c>
      <c r="F248" s="37"/>
      <c r="G24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48" s="36"/>
      <c r="I248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48" s="37"/>
      <c r="K248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48" s="43"/>
      <c r="O248" s="4">
        <v>0</v>
      </c>
      <c r="P248" s="39">
        <f>IF(AND(O248=1,Tabuľka37[[#This Row],[Dosiahnutý štandardný výstup v čase predloženia ŽoNFP7]]&gt;=0),Tabuľka37[[#This Row],[Dosiahnutý štandardný výstup v čase predloženia ŽoNFP7]],0)</f>
        <v>0</v>
      </c>
    </row>
    <row r="249" spans="1:16" ht="18" customHeight="1" x14ac:dyDescent="0.25">
      <c r="A249" s="13" t="s">
        <v>33</v>
      </c>
      <c r="B249" s="14" t="s">
        <v>53</v>
      </c>
      <c r="C249" s="55">
        <v>633</v>
      </c>
      <c r="D249" s="56" t="s">
        <v>367</v>
      </c>
      <c r="E249" s="28">
        <v>1298</v>
      </c>
      <c r="F249" s="37"/>
      <c r="G24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49" s="36"/>
      <c r="I249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49" s="37"/>
      <c r="K249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49" s="43"/>
      <c r="O249" s="4">
        <v>0</v>
      </c>
      <c r="P249" s="39">
        <f>IF(AND(O249=1,Tabuľka37[[#This Row],[Dosiahnutý štandardný výstup v čase predloženia ŽoNFP7]]&gt;=0),Tabuľka37[[#This Row],[Dosiahnutý štandardný výstup v čase predloženia ŽoNFP7]],0)</f>
        <v>0</v>
      </c>
    </row>
    <row r="250" spans="1:16" ht="18" customHeight="1" x14ac:dyDescent="0.25">
      <c r="A250" s="13" t="s">
        <v>33</v>
      </c>
      <c r="B250" s="14" t="s">
        <v>53</v>
      </c>
      <c r="C250" s="55">
        <v>949</v>
      </c>
      <c r="D250" s="56" t="s">
        <v>368</v>
      </c>
      <c r="E250" s="28">
        <v>1298</v>
      </c>
      <c r="F250" s="37"/>
      <c r="G25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50" s="36"/>
      <c r="I250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50" s="37"/>
      <c r="K250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50" s="43"/>
      <c r="O250" s="4">
        <v>0</v>
      </c>
      <c r="P250" s="39">
        <f>IF(AND(O250=1,Tabuľka37[[#This Row],[Dosiahnutý štandardný výstup v čase predloženia ŽoNFP7]]&gt;=0),Tabuľka37[[#This Row],[Dosiahnutý štandardný výstup v čase predloženia ŽoNFP7]],0)</f>
        <v>0</v>
      </c>
    </row>
    <row r="251" spans="1:16" ht="18" customHeight="1" x14ac:dyDescent="0.25">
      <c r="A251" s="13" t="s">
        <v>33</v>
      </c>
      <c r="B251" s="14" t="s">
        <v>53</v>
      </c>
      <c r="C251" s="55">
        <v>774</v>
      </c>
      <c r="D251" s="56" t="s">
        <v>252</v>
      </c>
      <c r="E251" s="28">
        <v>1298</v>
      </c>
      <c r="F251" s="37"/>
      <c r="G25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51" s="36"/>
      <c r="I251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51" s="37"/>
      <c r="K251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51" s="43"/>
      <c r="O251" s="4">
        <v>0</v>
      </c>
      <c r="P251" s="39">
        <f>IF(AND(O251=1,Tabuľka37[[#This Row],[Dosiahnutý štandardný výstup v čase predloženia ŽoNFP7]]&gt;=0),Tabuľka37[[#This Row],[Dosiahnutý štandardný výstup v čase predloženia ŽoNFP7]],0)</f>
        <v>0</v>
      </c>
    </row>
    <row r="252" spans="1:16" ht="18" customHeight="1" x14ac:dyDescent="0.25">
      <c r="A252" s="29" t="s">
        <v>61</v>
      </c>
      <c r="B252" s="30"/>
      <c r="C252" s="30"/>
      <c r="D252" s="30"/>
      <c r="E252" s="31"/>
      <c r="F252" s="47">
        <f>SUM(F253:F276)</f>
        <v>0</v>
      </c>
      <c r="G252" s="48">
        <f>SUM(G253:G276)</f>
        <v>0</v>
      </c>
      <c r="H252" s="32"/>
      <c r="I252" s="32"/>
      <c r="J252" s="47">
        <f>SUM(J253:J276)</f>
        <v>0</v>
      </c>
      <c r="K252" s="48">
        <f>SUM(K253:K276)</f>
        <v>0</v>
      </c>
      <c r="L252" s="45"/>
      <c r="P252" s="39">
        <f>SUM(P7:P251)</f>
        <v>0</v>
      </c>
    </row>
    <row r="253" spans="1:16" ht="18" customHeight="1" x14ac:dyDescent="0.25">
      <c r="A253" s="11" t="s">
        <v>34</v>
      </c>
      <c r="B253" s="14" t="s">
        <v>55</v>
      </c>
      <c r="C253" s="12"/>
      <c r="D253" s="12"/>
      <c r="E253" s="28">
        <v>537</v>
      </c>
      <c r="F253" s="36"/>
      <c r="G25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53" s="36"/>
      <c r="I253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53" s="36"/>
      <c r="K253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53" s="43"/>
    </row>
    <row r="254" spans="1:16" ht="18" customHeight="1" x14ac:dyDescent="0.25">
      <c r="A254" s="15" t="s">
        <v>63</v>
      </c>
      <c r="B254" s="78" t="s">
        <v>55</v>
      </c>
      <c r="C254" s="16"/>
      <c r="D254" s="16"/>
      <c r="E254" s="28">
        <v>318</v>
      </c>
      <c r="F254" s="36"/>
      <c r="G25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54" s="36"/>
      <c r="I254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54" s="36"/>
      <c r="K254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54" s="43"/>
    </row>
    <row r="255" spans="1:16" ht="18" customHeight="1" x14ac:dyDescent="0.25">
      <c r="A255" s="13" t="s">
        <v>35</v>
      </c>
      <c r="B255" s="14" t="s">
        <v>55</v>
      </c>
      <c r="C255" s="14"/>
      <c r="D255" s="14"/>
      <c r="E255" s="28">
        <v>662</v>
      </c>
      <c r="F255" s="36"/>
      <c r="G25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55" s="36"/>
      <c r="I255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55" s="36"/>
      <c r="K255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55" s="43"/>
    </row>
    <row r="256" spans="1:16" ht="18" customHeight="1" x14ac:dyDescent="0.25">
      <c r="A256" s="13" t="s">
        <v>36</v>
      </c>
      <c r="B256" s="14" t="s">
        <v>55</v>
      </c>
      <c r="C256" s="14"/>
      <c r="D256" s="14"/>
      <c r="E256" s="28">
        <v>527</v>
      </c>
      <c r="F256" s="36"/>
      <c r="G25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56" s="36"/>
      <c r="I256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56" s="36"/>
      <c r="K256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56" s="43"/>
    </row>
    <row r="257" spans="1:12" ht="18" customHeight="1" x14ac:dyDescent="0.25">
      <c r="A257" s="13" t="s">
        <v>37</v>
      </c>
      <c r="B257" s="14" t="s">
        <v>55</v>
      </c>
      <c r="C257" s="14"/>
      <c r="D257" s="14"/>
      <c r="E257" s="28">
        <v>395</v>
      </c>
      <c r="F257" s="36"/>
      <c r="G25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57" s="36"/>
      <c r="I257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57" s="36"/>
      <c r="K257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57" s="43"/>
    </row>
    <row r="258" spans="1:12" ht="18" customHeight="1" x14ac:dyDescent="0.25">
      <c r="A258" s="13" t="s">
        <v>38</v>
      </c>
      <c r="B258" s="14" t="s">
        <v>55</v>
      </c>
      <c r="C258" s="14"/>
      <c r="D258" s="14"/>
      <c r="E258" s="28">
        <v>437</v>
      </c>
      <c r="F258" s="36"/>
      <c r="G25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58" s="36"/>
      <c r="I258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58" s="36"/>
      <c r="K258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58" s="43"/>
    </row>
    <row r="259" spans="1:12" ht="18" customHeight="1" x14ac:dyDescent="0.25">
      <c r="A259" s="13" t="s">
        <v>39</v>
      </c>
      <c r="B259" s="14" t="s">
        <v>55</v>
      </c>
      <c r="C259" s="14"/>
      <c r="D259" s="14"/>
      <c r="E259" s="28">
        <v>2380</v>
      </c>
      <c r="F259" s="36"/>
      <c r="G25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59" s="36"/>
      <c r="I259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59" s="36"/>
      <c r="K259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59" s="43"/>
    </row>
    <row r="260" spans="1:12" ht="18" customHeight="1" x14ac:dyDescent="0.25">
      <c r="A260" s="13" t="s">
        <v>40</v>
      </c>
      <c r="B260" s="14" t="s">
        <v>55</v>
      </c>
      <c r="C260" s="14"/>
      <c r="D260" s="14"/>
      <c r="E260" s="28">
        <v>249</v>
      </c>
      <c r="F260" s="36"/>
      <c r="G26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60" s="36"/>
      <c r="I260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60" s="36"/>
      <c r="K260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60" s="43"/>
    </row>
    <row r="261" spans="1:12" ht="18" customHeight="1" x14ac:dyDescent="0.25">
      <c r="A261" s="15" t="s">
        <v>64</v>
      </c>
      <c r="B261" s="78" t="s">
        <v>55</v>
      </c>
      <c r="C261" s="16"/>
      <c r="D261" s="16"/>
      <c r="E261" s="28">
        <v>79</v>
      </c>
      <c r="F261" s="36"/>
      <c r="G26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61" s="36"/>
      <c r="I261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61" s="36"/>
      <c r="K261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61" s="43"/>
    </row>
    <row r="262" spans="1:12" ht="18" customHeight="1" x14ac:dyDescent="0.25">
      <c r="A262" s="15" t="s">
        <v>65</v>
      </c>
      <c r="B262" s="78" t="s">
        <v>55</v>
      </c>
      <c r="C262" s="16"/>
      <c r="D262" s="16"/>
      <c r="E262" s="28">
        <v>36</v>
      </c>
      <c r="F262" s="36"/>
      <c r="G26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62" s="36"/>
      <c r="I262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62" s="36"/>
      <c r="K262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62" s="43"/>
    </row>
    <row r="263" spans="1:12" ht="18" customHeight="1" x14ac:dyDescent="0.25">
      <c r="A263" s="11" t="s">
        <v>41</v>
      </c>
      <c r="B263" s="14" t="s">
        <v>55</v>
      </c>
      <c r="C263" s="12"/>
      <c r="D263" s="12"/>
      <c r="E263" s="28">
        <v>157</v>
      </c>
      <c r="F263" s="36"/>
      <c r="G26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63" s="36"/>
      <c r="I263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63" s="36"/>
      <c r="K263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63" s="43"/>
    </row>
    <row r="264" spans="1:12" ht="18" customHeight="1" x14ac:dyDescent="0.25">
      <c r="A264" s="13" t="s">
        <v>42</v>
      </c>
      <c r="B264" s="14" t="s">
        <v>55</v>
      </c>
      <c r="C264" s="14"/>
      <c r="D264" s="14"/>
      <c r="E264" s="28">
        <v>90</v>
      </c>
      <c r="F264" s="36"/>
      <c r="G26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64" s="36"/>
      <c r="I264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64" s="36"/>
      <c r="K264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64" s="43"/>
    </row>
    <row r="265" spans="1:12" ht="18" customHeight="1" x14ac:dyDescent="0.25">
      <c r="A265" s="15"/>
      <c r="B265" s="78"/>
      <c r="C265" s="16"/>
      <c r="D265" s="16"/>
      <c r="E265" s="28"/>
      <c r="F265" s="36"/>
      <c r="G26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65" s="36"/>
      <c r="I265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65" s="36"/>
      <c r="K265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65" s="43"/>
    </row>
    <row r="266" spans="1:12" ht="18" customHeight="1" x14ac:dyDescent="0.25">
      <c r="A266" s="13" t="s">
        <v>43</v>
      </c>
      <c r="B266" s="14" t="s">
        <v>55</v>
      </c>
      <c r="C266" s="14"/>
      <c r="D266" s="14"/>
      <c r="E266" s="28">
        <v>476</v>
      </c>
      <c r="F266" s="36"/>
      <c r="G26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66" s="36"/>
      <c r="I266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66" s="36"/>
      <c r="K266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66" s="43"/>
    </row>
    <row r="267" spans="1:12" ht="18" customHeight="1" x14ac:dyDescent="0.25">
      <c r="A267" s="13" t="s">
        <v>44</v>
      </c>
      <c r="B267" s="14" t="s">
        <v>55</v>
      </c>
      <c r="C267" s="14"/>
      <c r="D267" s="14"/>
      <c r="E267" s="28">
        <v>234</v>
      </c>
      <c r="F267" s="36"/>
      <c r="G267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67" s="36"/>
      <c r="I267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67" s="36"/>
      <c r="K267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67" s="43"/>
    </row>
    <row r="268" spans="1:12" ht="18" customHeight="1" x14ac:dyDescent="0.25">
      <c r="A268" s="11" t="s">
        <v>45</v>
      </c>
      <c r="B268" s="14" t="s">
        <v>55</v>
      </c>
      <c r="C268" s="12"/>
      <c r="D268" s="12"/>
      <c r="E268" s="28">
        <v>10.77</v>
      </c>
      <c r="F268" s="36"/>
      <c r="G268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68" s="36"/>
      <c r="I268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68" s="36"/>
      <c r="K268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68" s="43"/>
    </row>
    <row r="269" spans="1:12" ht="18" customHeight="1" x14ac:dyDescent="0.25">
      <c r="A269" s="13" t="s">
        <v>46</v>
      </c>
      <c r="B269" s="14" t="s">
        <v>55</v>
      </c>
      <c r="C269" s="14"/>
      <c r="D269" s="14"/>
      <c r="E269" s="28">
        <v>17.79</v>
      </c>
      <c r="F269" s="36"/>
      <c r="G269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69" s="36"/>
      <c r="I269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69" s="36"/>
      <c r="K269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69" s="43"/>
    </row>
    <row r="270" spans="1:12" ht="18" customHeight="1" x14ac:dyDescent="0.25">
      <c r="A270" s="13" t="s">
        <v>47</v>
      </c>
      <c r="B270" s="14" t="s">
        <v>55</v>
      </c>
      <c r="C270" s="14"/>
      <c r="D270" s="14"/>
      <c r="E270" s="28">
        <v>14.95</v>
      </c>
      <c r="F270" s="36"/>
      <c r="G270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70" s="36"/>
      <c r="I270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70" s="36"/>
      <c r="K270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70" s="43"/>
    </row>
    <row r="271" spans="1:12" ht="18" customHeight="1" x14ac:dyDescent="0.25">
      <c r="A271" s="13" t="s">
        <v>48</v>
      </c>
      <c r="B271" s="14" t="s">
        <v>55</v>
      </c>
      <c r="C271" s="14"/>
      <c r="D271" s="14"/>
      <c r="E271" s="28">
        <v>14.95</v>
      </c>
      <c r="F271" s="36"/>
      <c r="G271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71" s="36"/>
      <c r="I271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71" s="36"/>
      <c r="K271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71" s="43"/>
    </row>
    <row r="272" spans="1:12" ht="18" customHeight="1" x14ac:dyDescent="0.25">
      <c r="A272" s="13" t="s">
        <v>49</v>
      </c>
      <c r="B272" s="14" t="s">
        <v>55</v>
      </c>
      <c r="C272" s="14"/>
      <c r="D272" s="14"/>
      <c r="E272" s="28">
        <v>14.95</v>
      </c>
      <c r="F272" s="36"/>
      <c r="G272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72" s="36"/>
      <c r="I272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72" s="36"/>
      <c r="K272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72" s="43"/>
    </row>
    <row r="273" spans="1:12" ht="18" customHeight="1" x14ac:dyDescent="0.25">
      <c r="A273" s="13" t="s">
        <v>50</v>
      </c>
      <c r="B273" s="14" t="s">
        <v>55</v>
      </c>
      <c r="C273" s="14"/>
      <c r="D273" s="14"/>
      <c r="E273" s="28">
        <v>1</v>
      </c>
      <c r="F273" s="36"/>
      <c r="G273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73" s="36"/>
      <c r="I273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73" s="36"/>
      <c r="K273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73" s="43"/>
    </row>
    <row r="274" spans="1:12" ht="18" customHeight="1" x14ac:dyDescent="0.25">
      <c r="A274" s="13" t="s">
        <v>51</v>
      </c>
      <c r="B274" s="14" t="s">
        <v>55</v>
      </c>
      <c r="C274" s="14"/>
      <c r="D274" s="14"/>
      <c r="E274" s="28">
        <v>1</v>
      </c>
      <c r="F274" s="36"/>
      <c r="G274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74" s="36"/>
      <c r="I274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74" s="36"/>
      <c r="K274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74" s="43"/>
    </row>
    <row r="275" spans="1:12" ht="18" customHeight="1" x14ac:dyDescent="0.25">
      <c r="A275" s="11"/>
      <c r="B275" s="14"/>
      <c r="C275" s="12"/>
      <c r="D275" s="12"/>
      <c r="E275" s="28"/>
      <c r="F275" s="36"/>
      <c r="G275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75" s="36"/>
      <c r="I275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75" s="36"/>
      <c r="K275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75" s="43"/>
    </row>
    <row r="276" spans="1:12" ht="18" customHeight="1" x14ac:dyDescent="0.25">
      <c r="A276" s="11" t="s">
        <v>52</v>
      </c>
      <c r="B276" s="14" t="s">
        <v>56</v>
      </c>
      <c r="C276" s="12"/>
      <c r="D276" s="12"/>
      <c r="E276" s="28">
        <v>84</v>
      </c>
      <c r="F276" s="36"/>
      <c r="G276" s="27" t="str">
        <f>IF(Tabuľka37[[#This Row],[Koeficient štandardného výstupu v EUR  na mernú jednotku]]*Tabuľka37[[#This Row],[počet/výmera v čase predloženia ŽoNFP8]]=0,"",Tabuľka37[[#This Row],[Koeficient štandardného výstupu v EUR  na mernú jednotku]]*Tabuľka37[[#This Row],[počet/výmera v čase predloženia ŽoNFP8]])</f>
        <v/>
      </c>
      <c r="H276" s="36"/>
      <c r="I276" s="4">
        <f>IF(AND(Tabuľka37[[#This Row],[počet/výmera v čase predloženia ŽoNFP8]]&gt;0,Tabuľka37[[#This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ŽoNFP8]]=""),1,0))</f>
        <v>0</v>
      </c>
      <c r="J276" s="36"/>
      <c r="K276" s="27" t="str">
        <f>IF(Tabuľka37[[#This Row],[Koeficient štandardného výstupu v EUR  na mernú jednotku]]*Tabuľka37[[#This Row],[počet/výmera podľa podnikateľského plánu8]]=0,"",Tabuľka37[[#This Row],[Koeficient štandardného výstupu v EUR  na mernú jednotku]]*Tabuľka37[[#This Row],[počet/výmera podľa podnikateľského plánu8]])</f>
        <v/>
      </c>
      <c r="L276" s="43"/>
    </row>
    <row r="277" spans="1:12" ht="18" customHeight="1" x14ac:dyDescent="0.25">
      <c r="A277" s="75" t="s">
        <v>66</v>
      </c>
      <c r="B277" s="76"/>
      <c r="C277" s="76"/>
      <c r="D277" s="76"/>
      <c r="E277" s="24"/>
      <c r="F277" s="25"/>
      <c r="G277" s="26">
        <f>SUM(G253:G276,G8:G251)</f>
        <v>0</v>
      </c>
      <c r="H277" s="25"/>
      <c r="I277" s="25"/>
      <c r="J277" s="25"/>
      <c r="K277" s="26">
        <f>SUM(K253:K276,K8:K251)</f>
        <v>0</v>
      </c>
      <c r="L277" s="25"/>
    </row>
    <row r="278" spans="1:12" x14ac:dyDescent="0.25">
      <c r="A278" s="87" t="str">
        <f>IF(AND(Tabuľka37[[#Totals],[Dosiahnutý štandardný výstup v čase predloženia ŽoNFP7]]=0,Tabuľka37[[#Totals],[Dosiahnutý štandardný výstup podľa podnikateľského plánu7]]=0),"",IF(AND(Tabuľka37[[#Totals],[Dosiahnutý štandardný výstup v čase predloženia ŽoNFP7]]=0,Tabuľka37[[#Totals],[Dosiahnutý štandardný výstup podľa podnikateľského plánu7]]&gt;0),"",IF(AND(Tabuľka37[[#Totals],[Dosiahnutý štandardný výstup v čase predloženia ŽoNFP7]]&gt;0,Tabuľka37[[#Totals],[Dosiahnutý štandardný výstup podľa podnikateľského plánu7]]=0),"",IF(Tabuľka37[[#Totals],[Dosiahnutý štandardný výstup podľa podnikateľského plánu7]]&lt;Tabuľka37[[#Totals],[Dosiahnutý štandardný výstup v čase predloženia ŽoNFP7]],"hodnota štandardného výstupu podnikateľského plánu nedosahuje hodnotu štandardného výstupu pri podaní ŽoNFP",""))))</f>
        <v/>
      </c>
      <c r="B278" s="87"/>
      <c r="C278" s="87"/>
      <c r="D278" s="87"/>
      <c r="E278" s="87"/>
      <c r="F278" s="87"/>
    </row>
    <row r="279" spans="1:12" x14ac:dyDescent="0.25">
      <c r="A279" s="5"/>
      <c r="B279" s="5"/>
      <c r="C279" s="5"/>
      <c r="D279" s="5"/>
    </row>
    <row r="280" spans="1:12" x14ac:dyDescent="0.25">
      <c r="A280" s="82" t="str">
        <f>IF(Tabuľka37[[#Totals],[Dosiahnutý štandardný výstup v čase predloženia ŽoNFP7]]=0,"nie sú vyplnené hodnoty v čase predloženia ŽoNFP","")</f>
        <v>nie sú vyplnené hodnoty v čase predloženia ŽoNFP</v>
      </c>
      <c r="B280" s="82"/>
      <c r="C280" s="52"/>
      <c r="D280" s="52"/>
    </row>
    <row r="281" spans="1:12" x14ac:dyDescent="0.25">
      <c r="A281" s="82" t="str">
        <f>IF(Tabuľka37[[#Totals],[Dosiahnutý štandardný výstup v čase predloženia ŽoNFP7]]=0,"",IF(Tabuľka37[[#Totals],[Dosiahnutý štandardný výstup v čase predloženia ŽoNFP7]]&lt;=4000,"hodnota štandardného výstupu pri predložení ŽoNFP nedosahuje minimálnu hranicu",IF(Tabuľka37[[#Totals],[Dosiahnutý štandardný výstup v čase predloženia ŽoNFP7]]&gt;9999,"hodnota štandardného výstupu pri predložení ŽoNFP presahuje maximálnu hranicu","")))</f>
        <v/>
      </c>
      <c r="B281" s="82"/>
      <c r="C281" s="52"/>
      <c r="D281" s="52"/>
    </row>
    <row r="282" spans="1:12" x14ac:dyDescent="0.25">
      <c r="A282" s="87" t="str">
        <f>IF(Tabuľka37[[#Totals],[Dosiahnutý štandardný výstup podľa podnikateľského plánu7]]=0,"nie sú vyplnené hodnoty podnikateľského plánu","")</f>
        <v>nie sú vyplnené hodnoty podnikateľského plánu</v>
      </c>
      <c r="B282" s="87"/>
      <c r="C282" s="53"/>
      <c r="D282" s="53"/>
    </row>
    <row r="283" spans="1:12" ht="17.25" customHeight="1" x14ac:dyDescent="0.25">
      <c r="A283" s="81" t="s">
        <v>71</v>
      </c>
      <c r="B283" s="81"/>
      <c r="C283" s="81"/>
      <c r="D283" s="81"/>
      <c r="E283" s="81"/>
      <c r="F283" s="81"/>
      <c r="G283" s="81"/>
    </row>
    <row r="284" spans="1:12" x14ac:dyDescent="0.25">
      <c r="A284" s="81" t="s">
        <v>72</v>
      </c>
      <c r="B284" s="81"/>
      <c r="C284" s="81"/>
      <c r="D284" s="81"/>
      <c r="E284" s="81"/>
      <c r="F284" s="81"/>
      <c r="G284" s="81"/>
    </row>
    <row r="285" spans="1:12" ht="31.5" customHeight="1" x14ac:dyDescent="0.25">
      <c r="A285" s="81" t="s">
        <v>73</v>
      </c>
      <c r="B285" s="81"/>
      <c r="C285" s="81"/>
      <c r="D285" s="81"/>
      <c r="E285" s="81"/>
      <c r="F285" s="81"/>
      <c r="G285" s="81"/>
    </row>
    <row r="286" spans="1:12" x14ac:dyDescent="0.25">
      <c r="A286" s="81" t="s">
        <v>74</v>
      </c>
      <c r="B286" s="81"/>
      <c r="C286" s="81"/>
      <c r="D286" s="81"/>
      <c r="E286" s="81"/>
      <c r="F286" s="81"/>
      <c r="G286" s="81"/>
    </row>
    <row r="287" spans="1:12" x14ac:dyDescent="0.25">
      <c r="A287" s="81" t="s">
        <v>75</v>
      </c>
      <c r="B287" s="81"/>
      <c r="C287" s="81"/>
      <c r="D287" s="81"/>
      <c r="E287" s="81"/>
      <c r="F287" s="81"/>
      <c r="G287" s="81"/>
    </row>
    <row r="288" spans="1:12" x14ac:dyDescent="0.25">
      <c r="A288" s="81" t="s">
        <v>76</v>
      </c>
      <c r="B288" s="81"/>
      <c r="C288" s="81"/>
      <c r="D288" s="81"/>
      <c r="E288" s="81"/>
      <c r="F288" s="81"/>
      <c r="G288" s="81"/>
    </row>
    <row r="289" spans="1:7" x14ac:dyDescent="0.25">
      <c r="A289" s="81" t="s">
        <v>77</v>
      </c>
      <c r="B289" s="81"/>
      <c r="C289" s="81"/>
      <c r="D289" s="81"/>
      <c r="E289" s="81"/>
      <c r="F289" s="81"/>
      <c r="G289" s="81"/>
    </row>
    <row r="290" spans="1:7" ht="54" customHeight="1" x14ac:dyDescent="0.25">
      <c r="A290" s="81" t="s">
        <v>68</v>
      </c>
      <c r="B290" s="81"/>
      <c r="C290" s="81"/>
      <c r="D290" s="81"/>
      <c r="E290" s="81"/>
      <c r="F290" s="81"/>
      <c r="G290" s="81"/>
    </row>
    <row r="291" spans="1:7" x14ac:dyDescent="0.25">
      <c r="A291" s="81" t="s">
        <v>69</v>
      </c>
      <c r="B291" s="81"/>
      <c r="C291" s="81"/>
      <c r="D291" s="81"/>
      <c r="E291" s="81"/>
      <c r="F291" s="81"/>
      <c r="G291" s="81"/>
    </row>
    <row r="292" spans="1:7" ht="25.5" customHeight="1" x14ac:dyDescent="0.25">
      <c r="A292" s="81" t="s">
        <v>78</v>
      </c>
      <c r="B292" s="81"/>
      <c r="C292" s="81"/>
      <c r="D292" s="81"/>
      <c r="E292" s="81"/>
      <c r="F292" s="81"/>
      <c r="G292" s="81"/>
    </row>
  </sheetData>
  <sheetProtection sheet="1" objects="1" scenarios="1"/>
  <mergeCells count="16">
    <mergeCell ref="B4:G4"/>
    <mergeCell ref="A287:G287"/>
    <mergeCell ref="A288:G288"/>
    <mergeCell ref="A289:G289"/>
    <mergeCell ref="B3:H3"/>
    <mergeCell ref="A282:B282"/>
    <mergeCell ref="A278:F278"/>
    <mergeCell ref="A290:G290"/>
    <mergeCell ref="A291:G291"/>
    <mergeCell ref="A292:G292"/>
    <mergeCell ref="A280:B280"/>
    <mergeCell ref="A281:B281"/>
    <mergeCell ref="A283:G283"/>
    <mergeCell ref="A284:G284"/>
    <mergeCell ref="A285:G285"/>
    <mergeCell ref="A286:G286"/>
  </mergeCells>
  <conditionalFormatting sqref="A280">
    <cfRule type="cellIs" dxfId="131" priority="23" operator="equal">
      <formula>"nie sú vyplnené hodnoty v čase predloženia ŽoNFP"</formula>
    </cfRule>
  </conditionalFormatting>
  <conditionalFormatting sqref="A281">
    <cfRule type="cellIs" dxfId="130" priority="21" operator="equal">
      <formula>"hodnota štandardného výstupu pri predložení ŽoNFP presahuje maximálnu hranicu"</formula>
    </cfRule>
    <cfRule type="cellIs" dxfId="129" priority="22" operator="equal">
      <formula>"hodnota štandardného výstupu pri predložení ŽoNFP nedosahuje minimálnu hranicu"</formula>
    </cfRule>
  </conditionalFormatting>
  <conditionalFormatting sqref="F8:F48 F50:F223 F225:F276">
    <cfRule type="expression" dxfId="128" priority="20">
      <formula>I8=1</formula>
    </cfRule>
  </conditionalFormatting>
  <conditionalFormatting sqref="L252 G8:G48 G253:G276 G50:G223 G225:G251">
    <cfRule type="expression" dxfId="127" priority="19">
      <formula>I8=1</formula>
    </cfRule>
  </conditionalFormatting>
  <conditionalFormatting sqref="I252 H8:H48 H50:H223 H225:H276">
    <cfRule type="expression" dxfId="126" priority="18">
      <formula>I8=1</formula>
    </cfRule>
  </conditionalFormatting>
  <conditionalFormatting sqref="J252">
    <cfRule type="expression" dxfId="125" priority="11">
      <formula>M252=1</formula>
    </cfRule>
  </conditionalFormatting>
  <conditionalFormatting sqref="K252">
    <cfRule type="expression" dxfId="124" priority="10">
      <formula>M252=1</formula>
    </cfRule>
  </conditionalFormatting>
  <conditionalFormatting sqref="A282:D282">
    <cfRule type="cellIs" dxfId="123" priority="9" operator="equal">
      <formula>"nie sú vyplnené hodnoty podnikateľského plánu"</formula>
    </cfRule>
  </conditionalFormatting>
  <conditionalFormatting sqref="A278">
    <cfRule type="cellIs" dxfId="122" priority="8" operator="equal">
      <formula>"hodnota štandardného výstupu podnikateľského plánu nedosahuje hodnotu štandardného výstupu pri podaní ŽoNFP"</formula>
    </cfRule>
  </conditionalFormatting>
  <conditionalFormatting sqref="J1">
    <cfRule type="cellIs" dxfId="121" priority="7" operator="equal">
      <formula>"Počet chýb"</formula>
    </cfRule>
  </conditionalFormatting>
  <conditionalFormatting sqref="K1">
    <cfRule type="cellIs" dxfId="120" priority="5" operator="equal">
      <formula>""</formula>
    </cfRule>
    <cfRule type="cellIs" dxfId="119" priority="6" operator="greaterThan">
      <formula>0</formula>
    </cfRule>
  </conditionalFormatting>
  <conditionalFormatting sqref="G252">
    <cfRule type="expression" dxfId="118" priority="4">
      <formula>J252=1</formula>
    </cfRule>
  </conditionalFormatting>
  <conditionalFormatting sqref="F224">
    <cfRule type="expression" dxfId="117" priority="3">
      <formula>I224=1</formula>
    </cfRule>
  </conditionalFormatting>
  <conditionalFormatting sqref="G224">
    <cfRule type="expression" dxfId="116" priority="2">
      <formula>I224=1</formula>
    </cfRule>
  </conditionalFormatting>
  <conditionalFormatting sqref="H224">
    <cfRule type="expression" dxfId="115" priority="1">
      <formula>I224=1</formula>
    </cfRule>
  </conditionalFormatting>
  <dataValidations count="2">
    <dataValidation type="whole" allowBlank="1" showInputMessage="1" showErrorMessage="1" prompt="zadajte celé číslo" sqref="F253:F276 J253:J276" xr:uid="{00000000-0002-0000-0200-000000000000}">
      <formula1>0</formula1>
      <formula2>10000000</formula2>
    </dataValidation>
    <dataValidation type="list" allowBlank="1" showInputMessage="1" showErrorMessage="1" sqref="H8:H48 H50:H251 H253:H276" xr:uid="{00000000-0002-0000-0200-000001000000}">
      <formula1>$M$8:$M$15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55" fitToHeight="10" orientation="landscape" r:id="rId1"/>
  <headerFooter>
    <oddHeader>&amp;C&amp;P&amp;N</oddHeader>
    <oddFooter>&amp;C &amp;8&amp;P / &amp;N</oddFooter>
  </headerFooter>
  <ignoredErrors>
    <ignoredError sqref="G7:G8 G252:G276 G9:G251" calculatedColumn="1"/>
    <ignoredError sqref="K252" formula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92"/>
  <sheetViews>
    <sheetView workbookViewId="0">
      <selection activeCell="B4" sqref="B4:G4"/>
    </sheetView>
  </sheetViews>
  <sheetFormatPr defaultRowHeight="15" x14ac:dyDescent="0.25"/>
  <cols>
    <col min="1" max="1" width="68.28515625" style="4" bestFit="1" customWidth="1"/>
    <col min="2" max="3" width="11.7109375" style="4" customWidth="1"/>
    <col min="4" max="4" width="62.5703125" style="4" customWidth="1"/>
    <col min="5" max="5" width="14.7109375" style="4" customWidth="1"/>
    <col min="6" max="6" width="15" style="4" customWidth="1"/>
    <col min="7" max="7" width="18.42578125" style="4" customWidth="1"/>
    <col min="8" max="8" width="22.5703125" style="4" customWidth="1"/>
    <col min="9" max="9" width="9.140625" style="4" hidden="1" customWidth="1"/>
    <col min="10" max="10" width="15" style="4" customWidth="1"/>
    <col min="11" max="11" width="18.42578125" style="4" customWidth="1"/>
    <col min="12" max="12" width="10.85546875" style="4" hidden="1" customWidth="1"/>
    <col min="13" max="13" width="9.140625" style="4" hidden="1" customWidth="1"/>
    <col min="14" max="14" width="0" style="4" hidden="1" customWidth="1"/>
    <col min="15" max="16384" width="9.140625" style="4"/>
  </cols>
  <sheetData>
    <row r="1" spans="1:14" x14ac:dyDescent="0.25">
      <c r="A1" s="6" t="s">
        <v>167</v>
      </c>
      <c r="B1" s="6"/>
      <c r="C1" s="6"/>
      <c r="D1" s="6"/>
      <c r="J1" s="49" t="str">
        <f>IF(K1="","","Počet chýb")</f>
        <v/>
      </c>
      <c r="K1" s="1" t="str">
        <f>IF(SUM(I8:I276)=0,"",SUM(I8:I276))</f>
        <v/>
      </c>
    </row>
    <row r="2" spans="1:14" x14ac:dyDescent="0.25">
      <c r="A2" s="6"/>
      <c r="B2" s="6"/>
      <c r="C2" s="6"/>
      <c r="D2" s="6"/>
    </row>
    <row r="3" spans="1:14" x14ac:dyDescent="0.25">
      <c r="A3" s="33" t="s">
        <v>80</v>
      </c>
      <c r="B3" s="86"/>
      <c r="C3" s="86"/>
      <c r="D3" s="86"/>
      <c r="E3" s="86"/>
      <c r="F3" s="86"/>
      <c r="G3" s="86"/>
      <c r="H3" s="86"/>
    </row>
    <row r="4" spans="1:14" x14ac:dyDescent="0.25">
      <c r="A4" s="33" t="s">
        <v>81</v>
      </c>
      <c r="B4" s="88"/>
      <c r="C4" s="88"/>
      <c r="D4" s="88"/>
      <c r="E4" s="88"/>
      <c r="F4" s="88"/>
      <c r="G4" s="88"/>
    </row>
    <row r="6" spans="1:14" ht="66" x14ac:dyDescent="0.25">
      <c r="A6" s="17" t="s">
        <v>59</v>
      </c>
      <c r="B6" s="18" t="s">
        <v>57</v>
      </c>
      <c r="C6" s="18" t="s">
        <v>269</v>
      </c>
      <c r="D6" s="18" t="s">
        <v>270</v>
      </c>
      <c r="E6" s="18" t="s">
        <v>58</v>
      </c>
      <c r="F6" s="18" t="s">
        <v>70</v>
      </c>
      <c r="G6" s="18" t="s">
        <v>67</v>
      </c>
      <c r="H6" s="38" t="s">
        <v>161</v>
      </c>
      <c r="I6" s="42" t="s">
        <v>162</v>
      </c>
      <c r="J6" s="38" t="s">
        <v>163</v>
      </c>
      <c r="K6" s="38" t="s">
        <v>164</v>
      </c>
    </row>
    <row r="7" spans="1:14" ht="15.75" x14ac:dyDescent="0.25">
      <c r="A7" s="7" t="s">
        <v>60</v>
      </c>
      <c r="B7" s="8"/>
      <c r="C7" s="8"/>
      <c r="D7" s="8"/>
      <c r="E7" s="9"/>
      <c r="F7" s="46">
        <f>SUM(F8:F251)</f>
        <v>0</v>
      </c>
      <c r="G7" s="46">
        <f>SUM(G8:G251)</f>
        <v>0</v>
      </c>
      <c r="H7" s="10"/>
      <c r="I7" s="10"/>
      <c r="J7" s="46">
        <f>SUM(J8:J251)</f>
        <v>0</v>
      </c>
      <c r="K7" s="46">
        <f>SUM(K8:K251)</f>
        <v>0</v>
      </c>
    </row>
    <row r="8" spans="1:14" ht="18" customHeight="1" x14ac:dyDescent="0.25">
      <c r="A8" s="59" t="s">
        <v>271</v>
      </c>
      <c r="B8" s="14" t="s">
        <v>53</v>
      </c>
      <c r="C8" s="60">
        <v>116</v>
      </c>
      <c r="D8" s="61" t="s">
        <v>272</v>
      </c>
      <c r="E8" s="62">
        <v>777</v>
      </c>
      <c r="F8" s="20"/>
      <c r="G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8" s="36"/>
      <c r="I8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8" s="20"/>
      <c r="K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8" s="34" t="s">
        <v>90</v>
      </c>
      <c r="N8" s="39">
        <f>IF(AND(M8=1,Tabuľka32[[#This Row],[Dosiahnutý štandardný výstup v čase predloženia ŽoNFP7]]&gt;=0),Tabuľka32[[#This Row],[Dosiahnutý štandardný výstup v čase predloženia ŽoNFP7]],0)</f>
        <v>0</v>
      </c>
    </row>
    <row r="9" spans="1:14" ht="18" customHeight="1" x14ac:dyDescent="0.25">
      <c r="A9" s="59" t="s">
        <v>271</v>
      </c>
      <c r="B9" s="14" t="s">
        <v>53</v>
      </c>
      <c r="C9" s="60">
        <v>102</v>
      </c>
      <c r="D9" s="61" t="s">
        <v>273</v>
      </c>
      <c r="E9" s="62">
        <v>777</v>
      </c>
      <c r="F9" s="20"/>
      <c r="G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9" s="36"/>
      <c r="I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9" s="20"/>
      <c r="K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9" s="34" t="s">
        <v>91</v>
      </c>
      <c r="N9" s="39">
        <f>IF(AND(M9=1,Tabuľka32[[#This Row],[Dosiahnutý štandardný výstup v čase predloženia ŽoNFP7]]&gt;=0),Tabuľka32[[#This Row],[Dosiahnutý štandardný výstup v čase predloženia ŽoNFP7]],0)</f>
        <v>0</v>
      </c>
    </row>
    <row r="10" spans="1:14" ht="18" customHeight="1" x14ac:dyDescent="0.25">
      <c r="A10" s="59" t="s">
        <v>271</v>
      </c>
      <c r="B10" s="14" t="s">
        <v>53</v>
      </c>
      <c r="C10" s="60">
        <v>101</v>
      </c>
      <c r="D10" s="61" t="s">
        <v>274</v>
      </c>
      <c r="E10" s="62">
        <v>777</v>
      </c>
      <c r="F10" s="20"/>
      <c r="G1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0" s="36"/>
      <c r="I1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0" s="20"/>
      <c r="K1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0" s="34" t="s">
        <v>92</v>
      </c>
      <c r="N10" s="39">
        <f>IF(AND(M10=1,Tabuľka32[[#This Row],[Dosiahnutý štandardný výstup v čase predloženia ŽoNFP7]]&gt;=0),Tabuľka32[[#This Row],[Dosiahnutý štandardný výstup v čase predloženia ŽoNFP7]],0)</f>
        <v>0</v>
      </c>
    </row>
    <row r="11" spans="1:14" ht="18" customHeight="1" x14ac:dyDescent="0.25">
      <c r="A11" s="59" t="s">
        <v>4</v>
      </c>
      <c r="B11" s="14" t="s">
        <v>53</v>
      </c>
      <c r="C11" s="60">
        <v>103</v>
      </c>
      <c r="D11" s="61" t="s">
        <v>275</v>
      </c>
      <c r="E11" s="62">
        <v>718</v>
      </c>
      <c r="F11" s="20"/>
      <c r="G1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1" s="36"/>
      <c r="I1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1" s="20"/>
      <c r="K1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1" s="34" t="s">
        <v>93</v>
      </c>
      <c r="N11" s="39">
        <f>IF(AND(M11=1,Tabuľka32[[#This Row],[Dosiahnutý štandardný výstup v čase predloženia ŽoNFP7]]&gt;=0),Tabuľka32[[#This Row],[Dosiahnutý štandardný výstup v čase predloženia ŽoNFP7]],0)</f>
        <v>0</v>
      </c>
    </row>
    <row r="12" spans="1:14" ht="18" customHeight="1" x14ac:dyDescent="0.25">
      <c r="A12" s="59" t="s">
        <v>5</v>
      </c>
      <c r="B12" s="14" t="s">
        <v>53</v>
      </c>
      <c r="C12" s="60">
        <v>104</v>
      </c>
      <c r="D12" s="61" t="s">
        <v>276</v>
      </c>
      <c r="E12" s="62">
        <v>538</v>
      </c>
      <c r="F12" s="20"/>
      <c r="G1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2" s="36"/>
      <c r="I1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2" s="20"/>
      <c r="K1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2" s="34" t="s">
        <v>94</v>
      </c>
      <c r="N12" s="39">
        <f>IF(AND(M12=1,Tabuľka32[[#This Row],[Dosiahnutý štandardný výstup v čase predloženia ŽoNFP7]]&gt;=0),Tabuľka32[[#This Row],[Dosiahnutý štandardný výstup v čase predloženia ŽoNFP7]],0)</f>
        <v>0</v>
      </c>
    </row>
    <row r="13" spans="1:14" ht="18" customHeight="1" x14ac:dyDescent="0.25">
      <c r="A13" s="59" t="s">
        <v>5</v>
      </c>
      <c r="B13" s="14" t="s">
        <v>53</v>
      </c>
      <c r="C13" s="60">
        <v>105</v>
      </c>
      <c r="D13" s="61" t="s">
        <v>277</v>
      </c>
      <c r="E13" s="62">
        <v>538</v>
      </c>
      <c r="F13" s="20"/>
      <c r="G1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3" s="36"/>
      <c r="I1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3" s="20"/>
      <c r="K1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3" s="34" t="s">
        <v>95</v>
      </c>
      <c r="N13" s="39">
        <f>IF(AND(M13=1,Tabuľka32[[#This Row],[Dosiahnutý štandardný výstup v čase predloženia ŽoNFP7]]&gt;=0),Tabuľka32[[#This Row],[Dosiahnutý štandardný výstup v čase predloženia ŽoNFP7]],0)</f>
        <v>0</v>
      </c>
    </row>
    <row r="14" spans="1:14" ht="18" customHeight="1" x14ac:dyDescent="0.25">
      <c r="A14" s="59" t="s">
        <v>6</v>
      </c>
      <c r="B14" s="14" t="s">
        <v>53</v>
      </c>
      <c r="C14" s="60">
        <v>107</v>
      </c>
      <c r="D14" s="61" t="s">
        <v>278</v>
      </c>
      <c r="E14" s="62">
        <v>728</v>
      </c>
      <c r="F14" s="20"/>
      <c r="G1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4" s="36"/>
      <c r="I1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4" s="20"/>
      <c r="K1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4" s="35" t="s">
        <v>96</v>
      </c>
      <c r="N14" s="39">
        <f>IF(AND(M14=1,Tabuľka32[[#This Row],[Dosiahnutý štandardný výstup v čase predloženia ŽoNFP7]]&gt;=0),Tabuľka32[[#This Row],[Dosiahnutý štandardný výstup v čase predloženia ŽoNFP7]],0)</f>
        <v>0</v>
      </c>
    </row>
    <row r="15" spans="1:14" ht="18" customHeight="1" x14ac:dyDescent="0.25">
      <c r="A15" s="59" t="s">
        <v>6</v>
      </c>
      <c r="B15" s="14" t="s">
        <v>53</v>
      </c>
      <c r="C15" s="60">
        <v>106</v>
      </c>
      <c r="D15" s="61" t="s">
        <v>279</v>
      </c>
      <c r="E15" s="62">
        <v>728</v>
      </c>
      <c r="F15" s="20"/>
      <c r="G1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5" s="36"/>
      <c r="I1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5" s="20"/>
      <c r="K1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5" s="34" t="s">
        <v>97</v>
      </c>
      <c r="N15" s="39">
        <f>IF(AND(M15=1,Tabuľka32[[#This Row],[Dosiahnutý štandardný výstup v čase predloženia ŽoNFP7]]&gt;=0),Tabuľka32[[#This Row],[Dosiahnutý štandardný výstup v čase predloženia ŽoNFP7]],0)</f>
        <v>0</v>
      </c>
    </row>
    <row r="16" spans="1:14" ht="18" customHeight="1" x14ac:dyDescent="0.25">
      <c r="A16" s="59" t="s">
        <v>7</v>
      </c>
      <c r="B16" s="14" t="s">
        <v>53</v>
      </c>
      <c r="C16" s="60">
        <v>108</v>
      </c>
      <c r="D16" s="61" t="s">
        <v>280</v>
      </c>
      <c r="E16" s="62">
        <v>507</v>
      </c>
      <c r="F16" s="20"/>
      <c r="G1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6" s="36"/>
      <c r="I1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6" s="20"/>
      <c r="K1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6" s="34" t="s">
        <v>98</v>
      </c>
      <c r="N16" s="39">
        <f>IF(AND(M16=1,Tabuľka32[[#This Row],[Dosiahnutý štandardný výstup v čase predloženia ŽoNFP7]]&gt;=0),Tabuľka32[[#This Row],[Dosiahnutý štandardný výstup v čase predloženia ŽoNFP7]],0)</f>
        <v>0</v>
      </c>
    </row>
    <row r="17" spans="1:14" ht="18" customHeight="1" x14ac:dyDescent="0.25">
      <c r="A17" s="59" t="s">
        <v>8</v>
      </c>
      <c r="B17" s="14" t="s">
        <v>53</v>
      </c>
      <c r="C17" s="60">
        <v>109</v>
      </c>
      <c r="D17" s="61" t="s">
        <v>281</v>
      </c>
      <c r="E17" s="62">
        <v>1094</v>
      </c>
      <c r="F17" s="20"/>
      <c r="G1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7" s="36"/>
      <c r="I1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7" s="20"/>
      <c r="K1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7" s="34" t="s">
        <v>99</v>
      </c>
      <c r="N17" s="39">
        <f>IF(AND(M17=1,Tabuľka32[[#This Row],[Dosiahnutý štandardný výstup v čase predloženia ŽoNFP7]]&gt;=0),Tabuľka32[[#This Row],[Dosiahnutý štandardný výstup v čase predloženia ŽoNFP7]],0)</f>
        <v>0</v>
      </c>
    </row>
    <row r="18" spans="1:14" ht="18" customHeight="1" x14ac:dyDescent="0.25">
      <c r="A18" s="59" t="s">
        <v>9</v>
      </c>
      <c r="B18" s="14" t="s">
        <v>53</v>
      </c>
      <c r="C18" s="60">
        <v>112</v>
      </c>
      <c r="D18" s="61" t="s">
        <v>282</v>
      </c>
      <c r="E18" s="62">
        <v>552</v>
      </c>
      <c r="F18" s="20"/>
      <c r="G1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8" s="36"/>
      <c r="I1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8" s="20"/>
      <c r="K1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8" s="34" t="s">
        <v>100</v>
      </c>
      <c r="N18" s="39">
        <f>IF(AND(M18=1,Tabuľka32[[#This Row],[Dosiahnutý štandardný výstup v čase predloženia ŽoNFP7]]&gt;=0),Tabuľka32[[#This Row],[Dosiahnutý štandardný výstup v čase predloženia ŽoNFP7]],0)</f>
        <v>0</v>
      </c>
    </row>
    <row r="19" spans="1:14" ht="18" customHeight="1" x14ac:dyDescent="0.25">
      <c r="A19" s="59" t="s">
        <v>9</v>
      </c>
      <c r="B19" s="14" t="s">
        <v>53</v>
      </c>
      <c r="C19" s="60">
        <v>113</v>
      </c>
      <c r="D19" s="61" t="s">
        <v>283</v>
      </c>
      <c r="E19" s="62">
        <v>552</v>
      </c>
      <c r="F19" s="20"/>
      <c r="G1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9" s="36"/>
      <c r="I1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9" s="20"/>
      <c r="K1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9" s="34" t="s">
        <v>101</v>
      </c>
      <c r="N19" s="39">
        <f>IF(AND(M19=1,Tabuľka32[[#This Row],[Dosiahnutý štandardný výstup v čase predloženia ŽoNFP7]]&gt;=0),Tabuľka32[[#This Row],[Dosiahnutý štandardný výstup v čase predloženia ŽoNFP7]],0)</f>
        <v>0</v>
      </c>
    </row>
    <row r="20" spans="1:14" ht="18" customHeight="1" x14ac:dyDescent="0.25">
      <c r="A20" s="59" t="s">
        <v>9</v>
      </c>
      <c r="B20" s="14" t="s">
        <v>53</v>
      </c>
      <c r="C20" s="60">
        <v>114</v>
      </c>
      <c r="D20" s="61" t="s">
        <v>284</v>
      </c>
      <c r="E20" s="62">
        <v>552</v>
      </c>
      <c r="F20" s="20"/>
      <c r="G2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0" s="36"/>
      <c r="I2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0" s="20"/>
      <c r="K2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0" s="34" t="s">
        <v>102</v>
      </c>
      <c r="N20" s="39">
        <f>IF(AND(M20=1,Tabuľka32[[#This Row],[Dosiahnutý štandardný výstup v čase predloženia ŽoNFP7]]&gt;=0),Tabuľka32[[#This Row],[Dosiahnutý štandardný výstup v čase predloženia ŽoNFP7]],0)</f>
        <v>0</v>
      </c>
    </row>
    <row r="21" spans="1:14" ht="18" customHeight="1" x14ac:dyDescent="0.25">
      <c r="A21" s="59" t="s">
        <v>9</v>
      </c>
      <c r="B21" s="14" t="s">
        <v>53</v>
      </c>
      <c r="C21" s="60">
        <v>804</v>
      </c>
      <c r="D21" s="61" t="s">
        <v>285</v>
      </c>
      <c r="E21" s="62">
        <v>552</v>
      </c>
      <c r="F21" s="20"/>
      <c r="G2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1" s="36"/>
      <c r="I2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1" s="20"/>
      <c r="K2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1" s="34" t="s">
        <v>103</v>
      </c>
      <c r="N21" s="39">
        <f>IF(AND(M21=1,Tabuľka32[[#This Row],[Dosiahnutý štandardný výstup v čase predloženia ŽoNFP7]]&gt;=0),Tabuľka32[[#This Row],[Dosiahnutý štandardný výstup v čase predloženia ŽoNFP7]],0)</f>
        <v>0</v>
      </c>
    </row>
    <row r="22" spans="1:14" ht="18" customHeight="1" x14ac:dyDescent="0.25">
      <c r="A22" s="59" t="s">
        <v>9</v>
      </c>
      <c r="B22" s="14" t="s">
        <v>53</v>
      </c>
      <c r="C22" s="60">
        <v>672</v>
      </c>
      <c r="D22" s="61" t="s">
        <v>286</v>
      </c>
      <c r="E22" s="62">
        <v>552</v>
      </c>
      <c r="F22" s="20"/>
      <c r="G2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2" s="36"/>
      <c r="I2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2" s="20"/>
      <c r="K2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2" s="34" t="s">
        <v>104</v>
      </c>
      <c r="N22" s="39">
        <f>IF(AND(M22=1,Tabuľka32[[#This Row],[Dosiahnutý štandardný výstup v čase predloženia ŽoNFP7]]&gt;=0),Tabuľka32[[#This Row],[Dosiahnutý štandardný výstup v čase predloženia ŽoNFP7]],0)</f>
        <v>0</v>
      </c>
    </row>
    <row r="23" spans="1:14" ht="18" customHeight="1" x14ac:dyDescent="0.25">
      <c r="A23" s="59" t="s">
        <v>9</v>
      </c>
      <c r="B23" s="14" t="s">
        <v>53</v>
      </c>
      <c r="C23" s="60">
        <v>665</v>
      </c>
      <c r="D23" s="61" t="s">
        <v>287</v>
      </c>
      <c r="E23" s="62">
        <v>552</v>
      </c>
      <c r="F23" s="20"/>
      <c r="G2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3" s="36"/>
      <c r="I2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3" s="20"/>
      <c r="K2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3" s="35" t="s">
        <v>105</v>
      </c>
      <c r="N23" s="39">
        <f>IF(AND(M23=1,Tabuľka32[[#This Row],[Dosiahnutý štandardný výstup v čase predloženia ŽoNFP7]]&gt;=0),Tabuľka32[[#This Row],[Dosiahnutý štandardný výstup v čase predloženia ŽoNFP7]],0)</f>
        <v>0</v>
      </c>
    </row>
    <row r="24" spans="1:14" ht="18" customHeight="1" x14ac:dyDescent="0.25">
      <c r="A24" s="59" t="s">
        <v>10</v>
      </c>
      <c r="B24" s="14" t="s">
        <v>53</v>
      </c>
      <c r="C24" s="60">
        <v>303</v>
      </c>
      <c r="D24" s="61" t="s">
        <v>177</v>
      </c>
      <c r="E24" s="62">
        <v>510</v>
      </c>
      <c r="F24" s="20"/>
      <c r="G2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4" s="36"/>
      <c r="I2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4" s="20"/>
      <c r="K2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4" s="34" t="s">
        <v>106</v>
      </c>
      <c r="M24" s="4">
        <v>1</v>
      </c>
      <c r="N24" s="39" t="str">
        <f>IF(AND(M24=1,Tabuľka32[[#This Row],[Dosiahnutý štandardný výstup v čase predloženia ŽoNFP7]]&gt;=0),Tabuľka32[[#This Row],[Dosiahnutý štandardný výstup v čase predloženia ŽoNFP7]],0)</f>
        <v/>
      </c>
    </row>
    <row r="25" spans="1:14" ht="18" customHeight="1" x14ac:dyDescent="0.25">
      <c r="A25" s="59" t="s">
        <v>10</v>
      </c>
      <c r="B25" s="14" t="s">
        <v>53</v>
      </c>
      <c r="C25" s="60">
        <v>812</v>
      </c>
      <c r="D25" s="61" t="s">
        <v>171</v>
      </c>
      <c r="E25" s="62">
        <v>510</v>
      </c>
      <c r="F25" s="20"/>
      <c r="G2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5" s="36"/>
      <c r="I2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5" s="20"/>
      <c r="K2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5" s="34" t="s">
        <v>107</v>
      </c>
      <c r="M25" s="4">
        <v>1</v>
      </c>
      <c r="N25" s="39" t="str">
        <f>IF(AND(M25=1,Tabuľka32[[#This Row],[Dosiahnutý štandardný výstup v čase predloženia ŽoNFP7]]&gt;=0),Tabuľka32[[#This Row],[Dosiahnutý štandardný výstup v čase predloženia ŽoNFP7]],0)</f>
        <v/>
      </c>
    </row>
    <row r="26" spans="1:14" ht="18" customHeight="1" x14ac:dyDescent="0.25">
      <c r="A26" s="59" t="s">
        <v>10</v>
      </c>
      <c r="B26" s="14" t="s">
        <v>53</v>
      </c>
      <c r="C26" s="60">
        <v>823</v>
      </c>
      <c r="D26" s="61" t="s">
        <v>173</v>
      </c>
      <c r="E26" s="62">
        <v>510</v>
      </c>
      <c r="F26" s="20"/>
      <c r="G2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6" s="36"/>
      <c r="I2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6" s="20"/>
      <c r="K2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6" s="35" t="s">
        <v>108</v>
      </c>
      <c r="M26" s="4">
        <v>1</v>
      </c>
      <c r="N26" s="39" t="str">
        <f>IF(AND(M26=1,Tabuľka32[[#This Row],[Dosiahnutý štandardný výstup v čase predloženia ŽoNFP7]]&gt;=0),Tabuľka32[[#This Row],[Dosiahnutý štandardný výstup v čase predloženia ŽoNFP7]],0)</f>
        <v/>
      </c>
    </row>
    <row r="27" spans="1:14" ht="18" customHeight="1" x14ac:dyDescent="0.25">
      <c r="A27" s="59" t="s">
        <v>10</v>
      </c>
      <c r="B27" s="14" t="s">
        <v>53</v>
      </c>
      <c r="C27" s="60">
        <v>824</v>
      </c>
      <c r="D27" s="61" t="s">
        <v>174</v>
      </c>
      <c r="E27" s="62">
        <v>510</v>
      </c>
      <c r="F27" s="20"/>
      <c r="G2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7" s="36"/>
      <c r="I2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7" s="20"/>
      <c r="K2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7" s="34" t="s">
        <v>109</v>
      </c>
      <c r="M27" s="4">
        <v>1</v>
      </c>
      <c r="N27" s="39" t="str">
        <f>IF(AND(M27=1,Tabuľka32[[#This Row],[Dosiahnutý štandardný výstup v čase predloženia ŽoNFP7]]&gt;=0),Tabuľka32[[#This Row],[Dosiahnutý štandardný výstup v čase predloženia ŽoNFP7]],0)</f>
        <v/>
      </c>
    </row>
    <row r="28" spans="1:14" ht="18" customHeight="1" x14ac:dyDescent="0.25">
      <c r="A28" s="59" t="s">
        <v>10</v>
      </c>
      <c r="B28" s="14" t="s">
        <v>53</v>
      </c>
      <c r="C28" s="60">
        <v>825</v>
      </c>
      <c r="D28" s="61" t="s">
        <v>175</v>
      </c>
      <c r="E28" s="62">
        <v>510</v>
      </c>
      <c r="F28" s="20"/>
      <c r="G2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8" s="36"/>
      <c r="I2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8" s="20"/>
      <c r="K2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8" s="34" t="s">
        <v>110</v>
      </c>
      <c r="M28" s="4">
        <v>1</v>
      </c>
      <c r="N28" s="39" t="str">
        <f>IF(AND(M28=1,Tabuľka32[[#This Row],[Dosiahnutý štandardný výstup v čase predloženia ŽoNFP7]]&gt;=0),Tabuľka32[[#This Row],[Dosiahnutý štandardný výstup v čase predloženia ŽoNFP7]],0)</f>
        <v/>
      </c>
    </row>
    <row r="29" spans="1:14" ht="18" customHeight="1" x14ac:dyDescent="0.25">
      <c r="A29" s="59" t="s">
        <v>10</v>
      </c>
      <c r="B29" s="14" t="s">
        <v>53</v>
      </c>
      <c r="C29" s="60">
        <v>302</v>
      </c>
      <c r="D29" s="61" t="s">
        <v>176</v>
      </c>
      <c r="E29" s="62">
        <v>510</v>
      </c>
      <c r="F29" s="20"/>
      <c r="G2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9" s="36"/>
      <c r="I2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9" s="20"/>
      <c r="K2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9" s="34" t="s">
        <v>111</v>
      </c>
      <c r="M29" s="4">
        <v>1</v>
      </c>
      <c r="N29" s="39" t="str">
        <f>IF(AND(M29=1,Tabuľka32[[#This Row],[Dosiahnutý štandardný výstup v čase predloženia ŽoNFP7]]&gt;=0),Tabuľka32[[#This Row],[Dosiahnutý štandardný výstup v čase predloženia ŽoNFP7]],0)</f>
        <v/>
      </c>
    </row>
    <row r="30" spans="1:14" ht="18" customHeight="1" x14ac:dyDescent="0.25">
      <c r="A30" s="59" t="s">
        <v>10</v>
      </c>
      <c r="B30" s="14" t="s">
        <v>53</v>
      </c>
      <c r="C30" s="60">
        <v>608</v>
      </c>
      <c r="D30" s="61" t="s">
        <v>288</v>
      </c>
      <c r="E30" s="62">
        <v>510</v>
      </c>
      <c r="F30" s="20"/>
      <c r="G3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30" s="36"/>
      <c r="I3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30" s="20"/>
      <c r="K3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30" s="34" t="s">
        <v>112</v>
      </c>
      <c r="M30" s="4">
        <v>1</v>
      </c>
      <c r="N30" s="39" t="str">
        <f>IF(AND(M30=1,Tabuľka32[[#This Row],[Dosiahnutý štandardný výstup v čase predloženia ŽoNFP7]]&gt;=0),Tabuľka32[[#This Row],[Dosiahnutý štandardný výstup v čase predloženia ŽoNFP7]],0)</f>
        <v/>
      </c>
    </row>
    <row r="31" spans="1:14" ht="18" customHeight="1" x14ac:dyDescent="0.25">
      <c r="A31" s="59" t="s">
        <v>10</v>
      </c>
      <c r="B31" s="14" t="s">
        <v>53</v>
      </c>
      <c r="C31" s="60">
        <v>735</v>
      </c>
      <c r="D31" s="61" t="s">
        <v>289</v>
      </c>
      <c r="E31" s="62">
        <v>510</v>
      </c>
      <c r="F31" s="20"/>
      <c r="G3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31" s="36"/>
      <c r="I3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31" s="20"/>
      <c r="K3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31" s="34"/>
      <c r="N31" s="39">
        <f>IF(AND(M31=1,Tabuľka32[[#This Row],[Dosiahnutý štandardný výstup v čase predloženia ŽoNFP7]]&gt;=0),Tabuľka32[[#This Row],[Dosiahnutý štandardný výstup v čase predloženia ŽoNFP7]],0)</f>
        <v>0</v>
      </c>
    </row>
    <row r="32" spans="1:14" ht="18" customHeight="1" x14ac:dyDescent="0.25">
      <c r="A32" s="59" t="s">
        <v>10</v>
      </c>
      <c r="B32" s="14" t="s">
        <v>53</v>
      </c>
      <c r="C32" s="60">
        <v>736</v>
      </c>
      <c r="D32" s="61" t="s">
        <v>290</v>
      </c>
      <c r="E32" s="62">
        <v>510</v>
      </c>
      <c r="F32" s="20"/>
      <c r="G3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32" s="36"/>
      <c r="I3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32" s="20"/>
      <c r="K3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32" s="34"/>
      <c r="N32" s="39">
        <f>IF(AND(M32=1,Tabuľka32[[#This Row],[Dosiahnutý štandardný výstup v čase predloženia ŽoNFP7]]&gt;=0),Tabuľka32[[#This Row],[Dosiahnutý štandardný výstup v čase predloženia ŽoNFP7]],0)</f>
        <v>0</v>
      </c>
    </row>
    <row r="33" spans="1:14" ht="18" customHeight="1" x14ac:dyDescent="0.25">
      <c r="A33" s="59" t="s">
        <v>10</v>
      </c>
      <c r="B33" s="14" t="s">
        <v>53</v>
      </c>
      <c r="C33" s="60">
        <v>301</v>
      </c>
      <c r="D33" s="61" t="s">
        <v>291</v>
      </c>
      <c r="E33" s="62">
        <v>510</v>
      </c>
      <c r="F33" s="20"/>
      <c r="G3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33" s="36"/>
      <c r="I3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33" s="20"/>
      <c r="K3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33" s="34"/>
      <c r="M33" s="4">
        <v>1</v>
      </c>
      <c r="N33" s="39" t="str">
        <f>IF(AND(M33=1,Tabuľka32[[#This Row],[Dosiahnutý štandardný výstup v čase predloženia ŽoNFP7]]&gt;=0),Tabuľka32[[#This Row],[Dosiahnutý štandardný výstup v čase predloženia ŽoNFP7]],0)</f>
        <v/>
      </c>
    </row>
    <row r="34" spans="1:14" ht="18" customHeight="1" x14ac:dyDescent="0.25">
      <c r="A34" s="59" t="s">
        <v>10</v>
      </c>
      <c r="B34" s="14" t="s">
        <v>53</v>
      </c>
      <c r="C34" s="60">
        <v>304</v>
      </c>
      <c r="D34" s="61" t="s">
        <v>292</v>
      </c>
      <c r="E34" s="62">
        <v>510</v>
      </c>
      <c r="F34" s="20"/>
      <c r="G3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34" s="36"/>
      <c r="I3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34" s="20"/>
      <c r="K3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34" s="34"/>
      <c r="M34" s="4">
        <v>1</v>
      </c>
      <c r="N34" s="39" t="str">
        <f>IF(AND(M34=1,Tabuľka32[[#This Row],[Dosiahnutý štandardný výstup v čase predloženia ŽoNFP7]]&gt;=0),Tabuľka32[[#This Row],[Dosiahnutý štandardný výstup v čase predloženia ŽoNFP7]],0)</f>
        <v/>
      </c>
    </row>
    <row r="35" spans="1:14" ht="18" customHeight="1" x14ac:dyDescent="0.25">
      <c r="A35" s="59" t="s">
        <v>10</v>
      </c>
      <c r="B35" s="14" t="s">
        <v>53</v>
      </c>
      <c r="C35" s="60">
        <v>664</v>
      </c>
      <c r="D35" s="61" t="s">
        <v>172</v>
      </c>
      <c r="E35" s="62">
        <v>510</v>
      </c>
      <c r="F35" s="20"/>
      <c r="G3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35" s="36"/>
      <c r="I3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35" s="20"/>
      <c r="K3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35" s="34"/>
      <c r="M35" s="4">
        <v>1</v>
      </c>
      <c r="N35" s="39" t="str">
        <f>IF(AND(M35=1,Tabuľka32[[#This Row],[Dosiahnutý štandardný výstup v čase predloženia ŽoNFP7]]&gt;=0),Tabuľka32[[#This Row],[Dosiahnutý štandardný výstup v čase predloženia ŽoNFP7]],0)</f>
        <v/>
      </c>
    </row>
    <row r="36" spans="1:14" ht="18" customHeight="1" x14ac:dyDescent="0.25">
      <c r="A36" s="59" t="s">
        <v>10</v>
      </c>
      <c r="B36" s="14" t="s">
        <v>53</v>
      </c>
      <c r="C36" s="60">
        <v>311</v>
      </c>
      <c r="D36" s="61" t="s">
        <v>293</v>
      </c>
      <c r="E36" s="62">
        <v>510</v>
      </c>
      <c r="F36" s="20"/>
      <c r="G3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36" s="36"/>
      <c r="I3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36" s="20"/>
      <c r="K3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36" s="34"/>
      <c r="M36" s="4">
        <v>1</v>
      </c>
      <c r="N36" s="39" t="str">
        <f>IF(AND(M36=1,Tabuľka32[[#This Row],[Dosiahnutý štandardný výstup v čase predloženia ŽoNFP7]]&gt;=0),Tabuľka32[[#This Row],[Dosiahnutý štandardný výstup v čase predloženia ŽoNFP7]],0)</f>
        <v/>
      </c>
    </row>
    <row r="37" spans="1:14" ht="18" customHeight="1" x14ac:dyDescent="0.25">
      <c r="A37" s="59" t="s">
        <v>10</v>
      </c>
      <c r="B37" s="14" t="s">
        <v>53</v>
      </c>
      <c r="C37" s="60">
        <v>312</v>
      </c>
      <c r="D37" s="61" t="s">
        <v>294</v>
      </c>
      <c r="E37" s="62">
        <v>510</v>
      </c>
      <c r="F37" s="20"/>
      <c r="G3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37" s="36"/>
      <c r="I3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37" s="20"/>
      <c r="K3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37" s="34"/>
      <c r="M37" s="4">
        <v>1</v>
      </c>
      <c r="N37" s="39" t="str">
        <f>IF(AND(M37=1,Tabuľka32[[#This Row],[Dosiahnutý štandardný výstup v čase predloženia ŽoNFP7]]&gt;=0),Tabuľka32[[#This Row],[Dosiahnutý štandardný výstup v čase predloženia ŽoNFP7]],0)</f>
        <v/>
      </c>
    </row>
    <row r="38" spans="1:14" ht="18" customHeight="1" x14ac:dyDescent="0.25">
      <c r="A38" s="59" t="s">
        <v>10</v>
      </c>
      <c r="B38" s="14" t="s">
        <v>53</v>
      </c>
      <c r="C38" s="60">
        <v>313</v>
      </c>
      <c r="D38" s="61" t="s">
        <v>295</v>
      </c>
      <c r="E38" s="62">
        <v>510</v>
      </c>
      <c r="F38" s="20"/>
      <c r="G3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38" s="36"/>
      <c r="I3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38" s="20"/>
      <c r="K3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38" s="34"/>
      <c r="M38" s="4">
        <v>1</v>
      </c>
      <c r="N38" s="39" t="str">
        <f>IF(AND(M38=1,Tabuľka32[[#This Row],[Dosiahnutý štandardný výstup v čase predloženia ŽoNFP7]]&gt;=0),Tabuľka32[[#This Row],[Dosiahnutý štandardný výstup v čase predloženia ŽoNFP7]],0)</f>
        <v/>
      </c>
    </row>
    <row r="39" spans="1:14" ht="18" customHeight="1" x14ac:dyDescent="0.25">
      <c r="A39" s="59" t="s">
        <v>10</v>
      </c>
      <c r="B39" s="14" t="s">
        <v>53</v>
      </c>
      <c r="C39" s="60">
        <v>314</v>
      </c>
      <c r="D39" s="61" t="s">
        <v>296</v>
      </c>
      <c r="E39" s="62">
        <v>510</v>
      </c>
      <c r="F39" s="20"/>
      <c r="G3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39" s="36"/>
      <c r="I3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39" s="20"/>
      <c r="K3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39" s="34"/>
      <c r="N39" s="39">
        <f>IF(AND(M39=1,Tabuľka32[[#This Row],[Dosiahnutý štandardný výstup v čase predloženia ŽoNFP7]]&gt;=0),Tabuľka32[[#This Row],[Dosiahnutý štandardný výstup v čase predloženia ŽoNFP7]],0)</f>
        <v>0</v>
      </c>
    </row>
    <row r="40" spans="1:14" ht="18" customHeight="1" x14ac:dyDescent="0.25">
      <c r="A40" s="59" t="s">
        <v>10</v>
      </c>
      <c r="B40" s="14" t="s">
        <v>53</v>
      </c>
      <c r="C40" s="60">
        <v>309</v>
      </c>
      <c r="D40" s="61" t="s">
        <v>297</v>
      </c>
      <c r="E40" s="62">
        <v>510</v>
      </c>
      <c r="F40" s="20"/>
      <c r="G4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40" s="36"/>
      <c r="I4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40" s="20"/>
      <c r="K4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40" s="34"/>
      <c r="M40" s="4">
        <v>1</v>
      </c>
      <c r="N40" s="39" t="str">
        <f>IF(AND(M40=1,Tabuľka32[[#This Row],[Dosiahnutý štandardný výstup v čase predloženia ŽoNFP7]]&gt;=0),Tabuľka32[[#This Row],[Dosiahnutý štandardný výstup v čase predloženia ŽoNFP7]],0)</f>
        <v/>
      </c>
    </row>
    <row r="41" spans="1:14" ht="18" customHeight="1" x14ac:dyDescent="0.25">
      <c r="A41" s="59" t="s">
        <v>10</v>
      </c>
      <c r="B41" s="14" t="s">
        <v>53</v>
      </c>
      <c r="C41" s="60">
        <v>310</v>
      </c>
      <c r="D41" s="61" t="s">
        <v>298</v>
      </c>
      <c r="E41" s="62">
        <v>510</v>
      </c>
      <c r="F41" s="20"/>
      <c r="G4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41" s="36"/>
      <c r="I4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41" s="20"/>
      <c r="K4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41" s="34"/>
      <c r="M41" s="4">
        <v>1</v>
      </c>
      <c r="N41" s="39" t="str">
        <f>IF(AND(M41=1,Tabuľka32[[#This Row],[Dosiahnutý štandardný výstup v čase predloženia ŽoNFP7]]&gt;=0),Tabuľka32[[#This Row],[Dosiahnutý štandardný výstup v čase predloženia ŽoNFP7]],0)</f>
        <v/>
      </c>
    </row>
    <row r="42" spans="1:14" ht="18" customHeight="1" x14ac:dyDescent="0.25">
      <c r="A42" s="59" t="s">
        <v>10</v>
      </c>
      <c r="B42" s="14" t="s">
        <v>53</v>
      </c>
      <c r="C42" s="60">
        <v>307</v>
      </c>
      <c r="D42" s="61" t="s">
        <v>299</v>
      </c>
      <c r="E42" s="62">
        <v>510</v>
      </c>
      <c r="F42" s="20"/>
      <c r="G4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42" s="36"/>
      <c r="I4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42" s="20"/>
      <c r="K4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42" s="34"/>
      <c r="M42" s="4">
        <v>1</v>
      </c>
      <c r="N42" s="39" t="str">
        <f>IF(AND(M42=1,Tabuľka32[[#This Row],[Dosiahnutý štandardný výstup v čase predloženia ŽoNFP7]]&gt;=0),Tabuľka32[[#This Row],[Dosiahnutý štandardný výstup v čase predloženia ŽoNFP7]],0)</f>
        <v/>
      </c>
    </row>
    <row r="43" spans="1:14" ht="18" customHeight="1" x14ac:dyDescent="0.25">
      <c r="A43" s="59" t="s">
        <v>11</v>
      </c>
      <c r="B43" s="14" t="s">
        <v>53</v>
      </c>
      <c r="C43" s="60">
        <v>828</v>
      </c>
      <c r="D43" s="63" t="s">
        <v>178</v>
      </c>
      <c r="E43" s="62">
        <v>2453</v>
      </c>
      <c r="F43" s="20"/>
      <c r="G4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43" s="36"/>
      <c r="I4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43" s="20"/>
      <c r="K4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43" s="34"/>
      <c r="M43" s="4">
        <v>1</v>
      </c>
      <c r="N43" s="39" t="str">
        <f>IF(AND(M43=1,Tabuľka32[[#This Row],[Dosiahnutý štandardný výstup v čase predloženia ŽoNFP7]]&gt;=0),Tabuľka32[[#This Row],[Dosiahnutý štandardný výstup v čase predloženia ŽoNFP7]],0)</f>
        <v/>
      </c>
    </row>
    <row r="44" spans="1:14" ht="18" customHeight="1" x14ac:dyDescent="0.25">
      <c r="A44" s="59" t="s">
        <v>11</v>
      </c>
      <c r="B44" s="14" t="s">
        <v>53</v>
      </c>
      <c r="C44" s="60">
        <v>829</v>
      </c>
      <c r="D44" s="63" t="s">
        <v>179</v>
      </c>
      <c r="E44" s="62">
        <v>2453</v>
      </c>
      <c r="F44" s="20"/>
      <c r="G4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44" s="36"/>
      <c r="I4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44" s="20"/>
      <c r="K4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44" s="34"/>
      <c r="M44" s="4">
        <v>1</v>
      </c>
      <c r="N44" s="39" t="str">
        <f>IF(AND(M44=1,Tabuľka32[[#This Row],[Dosiahnutý štandardný výstup v čase predloženia ŽoNFP7]]&gt;=0),Tabuľka32[[#This Row],[Dosiahnutý štandardný výstup v čase predloženia ŽoNFP7]],0)</f>
        <v/>
      </c>
    </row>
    <row r="45" spans="1:14" ht="18" customHeight="1" x14ac:dyDescent="0.25">
      <c r="A45" s="59" t="s">
        <v>11</v>
      </c>
      <c r="B45" s="14" t="s">
        <v>53</v>
      </c>
      <c r="C45" s="60">
        <v>827</v>
      </c>
      <c r="D45" s="63" t="s">
        <v>300</v>
      </c>
      <c r="E45" s="62">
        <v>2453</v>
      </c>
      <c r="F45" s="20"/>
      <c r="G4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45" s="36"/>
      <c r="I4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45" s="20"/>
      <c r="K4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45" s="34"/>
      <c r="M45" s="4">
        <v>1</v>
      </c>
      <c r="N45" s="39" t="str">
        <f>IF(AND(M45=1,Tabuľka32[[#This Row],[Dosiahnutý štandardný výstup v čase predloženia ŽoNFP7]]&gt;=0),Tabuľka32[[#This Row],[Dosiahnutý štandardný výstup v čase predloženia ŽoNFP7]],0)</f>
        <v/>
      </c>
    </row>
    <row r="46" spans="1:14" ht="18" customHeight="1" x14ac:dyDescent="0.25">
      <c r="A46" s="59" t="s">
        <v>12</v>
      </c>
      <c r="B46" s="14" t="s">
        <v>53</v>
      </c>
      <c r="C46" s="60">
        <v>616</v>
      </c>
      <c r="D46" s="63" t="s">
        <v>180</v>
      </c>
      <c r="E46" s="62">
        <v>1552</v>
      </c>
      <c r="F46" s="20"/>
      <c r="G4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46" s="36"/>
      <c r="I4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46" s="20"/>
      <c r="K4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46" s="34"/>
      <c r="M46" s="4">
        <v>1</v>
      </c>
      <c r="N46" s="39" t="str">
        <f>IF(AND(M46=1,Tabuľka32[[#This Row],[Dosiahnutý štandardný výstup v čase predloženia ŽoNFP7]]&gt;=0),Tabuľka32[[#This Row],[Dosiahnutý štandardný výstup v čase predloženia ŽoNFP7]],0)</f>
        <v/>
      </c>
    </row>
    <row r="47" spans="1:14" ht="18" customHeight="1" x14ac:dyDescent="0.25">
      <c r="A47" s="59" t="s">
        <v>13</v>
      </c>
      <c r="B47" s="14" t="s">
        <v>53</v>
      </c>
      <c r="C47" s="60">
        <v>638</v>
      </c>
      <c r="D47" s="61" t="s">
        <v>301</v>
      </c>
      <c r="E47" s="62">
        <v>621</v>
      </c>
      <c r="F47" s="20"/>
      <c r="G4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47" s="36"/>
      <c r="I4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47" s="20"/>
      <c r="K4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47" s="34"/>
      <c r="N47" s="39">
        <f>IF(AND(M47=1,Tabuľka32[[#This Row],[Dosiahnutý štandardný výstup v čase predloženia ŽoNFP7]]&gt;=0),Tabuľka32[[#This Row],[Dosiahnutý štandardný výstup v čase predloženia ŽoNFP7]],0)</f>
        <v>0</v>
      </c>
    </row>
    <row r="48" spans="1:14" ht="18" customHeight="1" x14ac:dyDescent="0.25">
      <c r="A48" s="59" t="s">
        <v>13</v>
      </c>
      <c r="B48" s="14" t="s">
        <v>53</v>
      </c>
      <c r="C48" s="60">
        <v>639</v>
      </c>
      <c r="D48" s="61" t="s">
        <v>302</v>
      </c>
      <c r="E48" s="62">
        <v>621</v>
      </c>
      <c r="F48" s="20"/>
      <c r="G4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48" s="36"/>
      <c r="I4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48" s="20"/>
      <c r="K4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48" s="34"/>
      <c r="N48" s="39">
        <f>IF(AND(M48=1,Tabuľka32[[#This Row],[Dosiahnutý štandardný výstup v čase predloženia ŽoNFP7]]&gt;=0),Tabuľka32[[#This Row],[Dosiahnutý štandardný výstup v čase predloženia ŽoNFP7]],0)</f>
        <v>0</v>
      </c>
    </row>
    <row r="49" spans="1:14" ht="18" customHeight="1" x14ac:dyDescent="0.25">
      <c r="A49" s="59" t="s">
        <v>14</v>
      </c>
      <c r="B49" s="14" t="s">
        <v>53</v>
      </c>
      <c r="C49" s="60">
        <v>622</v>
      </c>
      <c r="D49" s="61" t="s">
        <v>170</v>
      </c>
      <c r="E49" s="62">
        <v>4603</v>
      </c>
      <c r="F49" s="20"/>
      <c r="G4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49" s="36"/>
      <c r="I4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49" s="20"/>
      <c r="K4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49" s="34"/>
      <c r="M49" s="4">
        <v>1</v>
      </c>
      <c r="N49" s="39" t="str">
        <f>IF(AND(M49=1,Tabuľka32[[#This Row],[Dosiahnutý štandardný výstup v čase predloženia ŽoNFP7]]&gt;=0),Tabuľka32[[#This Row],[Dosiahnutý štandardný výstup v čase predloženia ŽoNFP7]],0)</f>
        <v/>
      </c>
    </row>
    <row r="50" spans="1:14" ht="18" customHeight="1" x14ac:dyDescent="0.25">
      <c r="A50" s="59" t="s">
        <v>15</v>
      </c>
      <c r="B50" s="14" t="s">
        <v>53</v>
      </c>
      <c r="C50" s="60">
        <v>612</v>
      </c>
      <c r="D50" s="61" t="s">
        <v>303</v>
      </c>
      <c r="E50" s="62">
        <v>969</v>
      </c>
      <c r="F50" s="20"/>
      <c r="G5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50" s="36"/>
      <c r="I5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50" s="20"/>
      <c r="K5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50" s="34"/>
      <c r="N50" s="39">
        <f>IF(AND(M50=1,Tabuľka32[[#This Row],[Dosiahnutý štandardný výstup v čase predloženia ŽoNFP7]]&gt;=0),Tabuľka32[[#This Row],[Dosiahnutý štandardný výstup v čase predloženia ŽoNFP7]],0)</f>
        <v>0</v>
      </c>
    </row>
    <row r="51" spans="1:14" ht="18" customHeight="1" x14ac:dyDescent="0.25">
      <c r="A51" s="59" t="s">
        <v>15</v>
      </c>
      <c r="B51" s="14" t="s">
        <v>53</v>
      </c>
      <c r="C51" s="60">
        <v>201</v>
      </c>
      <c r="D51" s="61" t="s">
        <v>304</v>
      </c>
      <c r="E51" s="62">
        <v>969</v>
      </c>
      <c r="F51" s="20"/>
      <c r="G5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51" s="36"/>
      <c r="I5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51" s="20"/>
      <c r="K5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51" s="34"/>
      <c r="N51" s="39">
        <f>IF(AND(M51=1,Tabuľka32[[#This Row],[Dosiahnutý štandardný výstup v čase predloženia ŽoNFP7]]&gt;=0),Tabuľka32[[#This Row],[Dosiahnutý štandardný výstup v čase predloženia ŽoNFP7]],0)</f>
        <v>0</v>
      </c>
    </row>
    <row r="52" spans="1:14" ht="18" customHeight="1" x14ac:dyDescent="0.25">
      <c r="A52" s="59" t="s">
        <v>15</v>
      </c>
      <c r="B52" s="14" t="s">
        <v>53</v>
      </c>
      <c r="C52" s="60">
        <v>206</v>
      </c>
      <c r="D52" s="61" t="s">
        <v>305</v>
      </c>
      <c r="E52" s="62">
        <v>969</v>
      </c>
      <c r="F52" s="20"/>
      <c r="G5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52" s="36"/>
      <c r="I5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52" s="20"/>
      <c r="K5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52" s="34"/>
      <c r="N52" s="39">
        <f>IF(AND(M52=1,Tabuľka32[[#This Row],[Dosiahnutý štandardný výstup v čase predloženia ŽoNFP7]]&gt;=0),Tabuľka32[[#This Row],[Dosiahnutý štandardný výstup v čase predloženia ŽoNFP7]],0)</f>
        <v>0</v>
      </c>
    </row>
    <row r="53" spans="1:14" ht="18" customHeight="1" x14ac:dyDescent="0.25">
      <c r="A53" s="59" t="s">
        <v>16</v>
      </c>
      <c r="B53" s="14" t="s">
        <v>53</v>
      </c>
      <c r="C53" s="60">
        <v>202</v>
      </c>
      <c r="D53" s="61" t="s">
        <v>306</v>
      </c>
      <c r="E53" s="62">
        <v>774</v>
      </c>
      <c r="F53" s="20"/>
      <c r="G5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53" s="36"/>
      <c r="I5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53" s="20"/>
      <c r="K5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53" s="34"/>
      <c r="N53" s="39">
        <f>IF(AND(M53=1,Tabuľka32[[#This Row],[Dosiahnutý štandardný výstup v čase predloženia ŽoNFP7]]&gt;=0),Tabuľka32[[#This Row],[Dosiahnutý štandardný výstup v čase predloženia ŽoNFP7]],0)</f>
        <v>0</v>
      </c>
    </row>
    <row r="54" spans="1:14" ht="18" customHeight="1" x14ac:dyDescent="0.25">
      <c r="A54" s="59" t="s">
        <v>17</v>
      </c>
      <c r="B54" s="14" t="s">
        <v>53</v>
      </c>
      <c r="C54" s="60">
        <v>204</v>
      </c>
      <c r="D54" s="61" t="s">
        <v>307</v>
      </c>
      <c r="E54" s="62">
        <v>583</v>
      </c>
      <c r="F54" s="20"/>
      <c r="G5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54" s="36"/>
      <c r="I5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54" s="20"/>
      <c r="K5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54" s="34"/>
      <c r="M54" s="4">
        <v>1</v>
      </c>
      <c r="N54" s="39" t="str">
        <f>IF(AND(M54=1,Tabuľka32[[#This Row],[Dosiahnutý štandardný výstup v čase predloženia ŽoNFP7]]&gt;=0),Tabuľka32[[#This Row],[Dosiahnutý štandardný výstup v čase predloženia ŽoNFP7]],0)</f>
        <v/>
      </c>
    </row>
    <row r="55" spans="1:14" ht="18" customHeight="1" x14ac:dyDescent="0.25">
      <c r="A55" s="59" t="s">
        <v>18</v>
      </c>
      <c r="B55" s="14" t="s">
        <v>53</v>
      </c>
      <c r="C55" s="60">
        <v>402</v>
      </c>
      <c r="D55" s="61" t="s">
        <v>308</v>
      </c>
      <c r="E55" s="62">
        <v>416</v>
      </c>
      <c r="F55" s="20"/>
      <c r="G5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55" s="36"/>
      <c r="I5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55" s="20"/>
      <c r="K5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55" s="34"/>
      <c r="M55" s="4">
        <v>1</v>
      </c>
      <c r="N55" s="39" t="str">
        <f>IF(AND(M55=1,Tabuľka32[[#This Row],[Dosiahnutý štandardný výstup v čase predloženia ŽoNFP7]]&gt;=0),Tabuľka32[[#This Row],[Dosiahnutý štandardný výstup v čase predloženia ŽoNFP7]],0)</f>
        <v/>
      </c>
    </row>
    <row r="56" spans="1:14" ht="18" customHeight="1" x14ac:dyDescent="0.25">
      <c r="A56" s="59" t="s">
        <v>19</v>
      </c>
      <c r="B56" s="14" t="s">
        <v>53</v>
      </c>
      <c r="C56" s="60">
        <v>205</v>
      </c>
      <c r="D56" s="61" t="s">
        <v>202</v>
      </c>
      <c r="E56" s="62">
        <v>423</v>
      </c>
      <c r="F56" s="20"/>
      <c r="G5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56" s="36"/>
      <c r="I5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56" s="20"/>
      <c r="K5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56" s="34"/>
      <c r="M56" s="4">
        <v>1</v>
      </c>
      <c r="N56" s="39" t="str">
        <f>IF(AND(M56=1,Tabuľka32[[#This Row],[Dosiahnutý štandardný výstup v čase predloženia ŽoNFP7]]&gt;=0),Tabuľka32[[#This Row],[Dosiahnutý štandardný výstup v čase predloženia ŽoNFP7]],0)</f>
        <v/>
      </c>
    </row>
    <row r="57" spans="1:14" ht="18" customHeight="1" x14ac:dyDescent="0.25">
      <c r="A57" s="59" t="s">
        <v>19</v>
      </c>
      <c r="B57" s="14" t="s">
        <v>53</v>
      </c>
      <c r="C57" s="60">
        <v>609</v>
      </c>
      <c r="D57" s="61" t="s">
        <v>309</v>
      </c>
      <c r="E57" s="62">
        <v>423</v>
      </c>
      <c r="F57" s="20"/>
      <c r="G5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57" s="36"/>
      <c r="I5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57" s="20"/>
      <c r="K5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57" s="34"/>
      <c r="N57" s="39">
        <f>IF(AND(M57=1,Tabuľka32[[#This Row],[Dosiahnutý štandardný výstup v čase predloženia ŽoNFP7]]&gt;=0),Tabuľka32[[#This Row],[Dosiahnutý štandardný výstup v čase predloženia ŽoNFP7]],0)</f>
        <v>0</v>
      </c>
    </row>
    <row r="58" spans="1:14" ht="18" customHeight="1" x14ac:dyDescent="0.25">
      <c r="A58" s="59" t="s">
        <v>20</v>
      </c>
      <c r="B58" s="14" t="s">
        <v>53</v>
      </c>
      <c r="C58" s="60">
        <v>401</v>
      </c>
      <c r="D58" s="61" t="s">
        <v>310</v>
      </c>
      <c r="E58" s="62">
        <v>428</v>
      </c>
      <c r="F58" s="20"/>
      <c r="G5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58" s="36"/>
      <c r="I5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58" s="20"/>
      <c r="K5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58" s="34"/>
      <c r="M58" s="4">
        <v>1</v>
      </c>
      <c r="N58" s="39" t="str">
        <f>IF(AND(M58=1,Tabuľka32[[#This Row],[Dosiahnutý štandardný výstup v čase predloženia ŽoNFP7]]&gt;=0),Tabuľka32[[#This Row],[Dosiahnutý štandardný výstup v čase predloženia ŽoNFP7]],0)</f>
        <v/>
      </c>
    </row>
    <row r="59" spans="1:14" ht="18" customHeight="1" x14ac:dyDescent="0.25">
      <c r="A59" s="59" t="s">
        <v>21</v>
      </c>
      <c r="B59" s="14" t="s">
        <v>53</v>
      </c>
      <c r="C59" s="60">
        <v>722</v>
      </c>
      <c r="D59" s="61" t="s">
        <v>311</v>
      </c>
      <c r="E59" s="62">
        <v>1</v>
      </c>
      <c r="F59" s="20"/>
      <c r="G5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59" s="36"/>
      <c r="I5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59" s="20"/>
      <c r="K5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59" s="34"/>
      <c r="M59" s="4">
        <v>1</v>
      </c>
      <c r="N59" s="39" t="str">
        <f>IF(AND(M59=1,Tabuľka32[[#This Row],[Dosiahnutý štandardný výstup v čase predloženia ŽoNFP7]]&gt;=0),Tabuľka32[[#This Row],[Dosiahnutý štandardný výstup v čase predloženia ŽoNFP7]],0)</f>
        <v/>
      </c>
    </row>
    <row r="60" spans="1:14" ht="18" customHeight="1" x14ac:dyDescent="0.25">
      <c r="A60" s="59" t="s">
        <v>22</v>
      </c>
      <c r="B60" s="14" t="s">
        <v>53</v>
      </c>
      <c r="C60" s="60">
        <v>631</v>
      </c>
      <c r="D60" s="61" t="s">
        <v>203</v>
      </c>
      <c r="E60" s="62">
        <v>744</v>
      </c>
      <c r="F60" s="20"/>
      <c r="G6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60" s="36"/>
      <c r="I6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60" s="20"/>
      <c r="K6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60" s="34"/>
      <c r="M60" s="4">
        <v>1</v>
      </c>
      <c r="N60" s="39" t="str">
        <f>IF(AND(M60=1,Tabuľka32[[#This Row],[Dosiahnutý štandardný výstup v čase predloženia ŽoNFP7]]&gt;=0),Tabuľka32[[#This Row],[Dosiahnutý štandardný výstup v čase predloženia ŽoNFP7]],0)</f>
        <v/>
      </c>
    </row>
    <row r="61" spans="1:14" ht="18" customHeight="1" x14ac:dyDescent="0.25">
      <c r="A61" s="59" t="s">
        <v>22</v>
      </c>
      <c r="B61" s="14" t="s">
        <v>53</v>
      </c>
      <c r="C61" s="60">
        <v>644</v>
      </c>
      <c r="D61" s="61" t="s">
        <v>204</v>
      </c>
      <c r="E61" s="62">
        <v>744</v>
      </c>
      <c r="F61" s="20"/>
      <c r="G6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61" s="36"/>
      <c r="I6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61" s="20"/>
      <c r="K6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61" s="34"/>
      <c r="M61" s="4">
        <v>1</v>
      </c>
      <c r="N61" s="39" t="str">
        <f>IF(AND(M61=1,Tabuľka32[[#This Row],[Dosiahnutý štandardný výstup v čase predloženia ŽoNFP7]]&gt;=0),Tabuľka32[[#This Row],[Dosiahnutý štandardný výstup v čase predloženia ŽoNFP7]],0)</f>
        <v/>
      </c>
    </row>
    <row r="62" spans="1:14" ht="18" customHeight="1" x14ac:dyDescent="0.25">
      <c r="A62" s="59" t="s">
        <v>22</v>
      </c>
      <c r="B62" s="14" t="s">
        <v>53</v>
      </c>
      <c r="C62" s="60">
        <v>645</v>
      </c>
      <c r="D62" s="61" t="s">
        <v>205</v>
      </c>
      <c r="E62" s="62">
        <v>744</v>
      </c>
      <c r="F62" s="20"/>
      <c r="G6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62" s="36"/>
      <c r="I6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62" s="20"/>
      <c r="K6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62" s="34"/>
      <c r="M62" s="4">
        <v>1</v>
      </c>
      <c r="N62" s="39" t="str">
        <f>IF(AND(M62=1,Tabuľka32[[#This Row],[Dosiahnutý štandardný výstup v čase predloženia ŽoNFP7]]&gt;=0),Tabuľka32[[#This Row],[Dosiahnutý štandardný výstup v čase predloženia ŽoNFP7]],0)</f>
        <v/>
      </c>
    </row>
    <row r="63" spans="1:14" ht="18" customHeight="1" x14ac:dyDescent="0.25">
      <c r="A63" s="59" t="s">
        <v>22</v>
      </c>
      <c r="B63" s="14" t="s">
        <v>53</v>
      </c>
      <c r="C63" s="60">
        <v>646</v>
      </c>
      <c r="D63" s="61" t="s">
        <v>206</v>
      </c>
      <c r="E63" s="62">
        <v>744</v>
      </c>
      <c r="F63" s="20"/>
      <c r="G6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63" s="36"/>
      <c r="I6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63" s="20"/>
      <c r="K6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63" s="34"/>
      <c r="M63" s="4">
        <v>1</v>
      </c>
      <c r="N63" s="39" t="str">
        <f>IF(AND(M63=1,Tabuľka32[[#This Row],[Dosiahnutý štandardný výstup v čase predloženia ŽoNFP7]]&gt;=0),Tabuľka32[[#This Row],[Dosiahnutý štandardný výstup v čase predloženia ŽoNFP7]],0)</f>
        <v/>
      </c>
    </row>
    <row r="64" spans="1:14" ht="18" customHeight="1" x14ac:dyDescent="0.25">
      <c r="A64" s="59" t="s">
        <v>22</v>
      </c>
      <c r="B64" s="14" t="s">
        <v>53</v>
      </c>
      <c r="C64" s="60">
        <v>647</v>
      </c>
      <c r="D64" s="61" t="s">
        <v>207</v>
      </c>
      <c r="E64" s="62">
        <v>744</v>
      </c>
      <c r="F64" s="20"/>
      <c r="G6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64" s="36"/>
      <c r="I6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64" s="20"/>
      <c r="K6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64" s="34"/>
      <c r="M64" s="4">
        <v>1</v>
      </c>
      <c r="N64" s="39" t="str">
        <f>IF(AND(M64=1,Tabuľka32[[#This Row],[Dosiahnutý štandardný výstup v čase predloženia ŽoNFP7]]&gt;=0),Tabuľka32[[#This Row],[Dosiahnutý štandardný výstup v čase predloženia ŽoNFP7]],0)</f>
        <v/>
      </c>
    </row>
    <row r="65" spans="1:14" ht="18" customHeight="1" x14ac:dyDescent="0.25">
      <c r="A65" s="59" t="s">
        <v>22</v>
      </c>
      <c r="B65" s="14" t="s">
        <v>53</v>
      </c>
      <c r="C65" s="60">
        <v>648</v>
      </c>
      <c r="D65" s="61" t="s">
        <v>208</v>
      </c>
      <c r="E65" s="62">
        <v>744</v>
      </c>
      <c r="F65" s="20"/>
      <c r="G6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65" s="36"/>
      <c r="I6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65" s="20"/>
      <c r="K6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65" s="34"/>
      <c r="M65" s="4">
        <v>1</v>
      </c>
      <c r="N65" s="39" t="str">
        <f>IF(AND(M65=1,Tabuľka32[[#This Row],[Dosiahnutý štandardný výstup v čase predloženia ŽoNFP7]]&gt;=0),Tabuľka32[[#This Row],[Dosiahnutý štandardný výstup v čase predloženia ŽoNFP7]],0)</f>
        <v/>
      </c>
    </row>
    <row r="66" spans="1:14" ht="18" customHeight="1" x14ac:dyDescent="0.25">
      <c r="A66" s="59" t="s">
        <v>22</v>
      </c>
      <c r="B66" s="14" t="s">
        <v>53</v>
      </c>
      <c r="C66" s="60">
        <v>677</v>
      </c>
      <c r="D66" s="61" t="s">
        <v>209</v>
      </c>
      <c r="E66" s="62">
        <v>744</v>
      </c>
      <c r="F66" s="20"/>
      <c r="G6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66" s="36"/>
      <c r="I6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66" s="20"/>
      <c r="K6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66" s="34"/>
      <c r="N66" s="39">
        <f>IF(AND(M66=1,Tabuľka32[[#This Row],[Dosiahnutý štandardný výstup v čase predloženia ŽoNFP7]]&gt;=0),Tabuľka32[[#This Row],[Dosiahnutý štandardný výstup v čase predloženia ŽoNFP7]],0)</f>
        <v>0</v>
      </c>
    </row>
    <row r="67" spans="1:14" ht="18" customHeight="1" x14ac:dyDescent="0.25">
      <c r="A67" s="59" t="s">
        <v>22</v>
      </c>
      <c r="B67" s="14" t="s">
        <v>53</v>
      </c>
      <c r="C67" s="60">
        <v>649</v>
      </c>
      <c r="D67" s="61" t="s">
        <v>210</v>
      </c>
      <c r="E67" s="62">
        <v>744</v>
      </c>
      <c r="F67" s="20"/>
      <c r="G6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67" s="36"/>
      <c r="I6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67" s="20"/>
      <c r="K6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67" s="34"/>
      <c r="M67" s="4">
        <v>1</v>
      </c>
      <c r="N67" s="39" t="str">
        <f>IF(AND(M67=1,Tabuľka32[[#This Row],[Dosiahnutý štandardný výstup v čase predloženia ŽoNFP7]]&gt;=0),Tabuľka32[[#This Row],[Dosiahnutý štandardný výstup v čase predloženia ŽoNFP7]],0)</f>
        <v/>
      </c>
    </row>
    <row r="68" spans="1:14" ht="18" customHeight="1" x14ac:dyDescent="0.25">
      <c r="A68" s="59" t="s">
        <v>22</v>
      </c>
      <c r="B68" s="14" t="s">
        <v>53</v>
      </c>
      <c r="C68" s="60">
        <v>650</v>
      </c>
      <c r="D68" s="61" t="s">
        <v>211</v>
      </c>
      <c r="E68" s="62">
        <v>744</v>
      </c>
      <c r="F68" s="20"/>
      <c r="G6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68" s="36"/>
      <c r="I6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68" s="20"/>
      <c r="K6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68" s="34"/>
      <c r="M68" s="4">
        <v>1</v>
      </c>
      <c r="N68" s="39" t="str">
        <f>IF(AND(M68=1,Tabuľka32[[#This Row],[Dosiahnutý štandardný výstup v čase predloženia ŽoNFP7]]&gt;=0),Tabuľka32[[#This Row],[Dosiahnutý štandardný výstup v čase predloženia ŽoNFP7]],0)</f>
        <v/>
      </c>
    </row>
    <row r="69" spans="1:14" ht="18" customHeight="1" x14ac:dyDescent="0.25">
      <c r="A69" s="59" t="s">
        <v>22</v>
      </c>
      <c r="B69" s="14" t="s">
        <v>53</v>
      </c>
      <c r="C69" s="60">
        <v>819</v>
      </c>
      <c r="D69" s="61" t="s">
        <v>212</v>
      </c>
      <c r="E69" s="62">
        <v>744</v>
      </c>
      <c r="F69" s="20"/>
      <c r="G6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69" s="36"/>
      <c r="I6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69" s="20"/>
      <c r="K6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69" s="34"/>
      <c r="M69" s="4">
        <v>1</v>
      </c>
      <c r="N69" s="39" t="str">
        <f>IF(AND(M69=1,Tabuľka32[[#This Row],[Dosiahnutý štandardný výstup v čase predloženia ŽoNFP7]]&gt;=0),Tabuľka32[[#This Row],[Dosiahnutý štandardný výstup v čase predloženia ŽoNFP7]],0)</f>
        <v/>
      </c>
    </row>
    <row r="70" spans="1:14" ht="18" customHeight="1" x14ac:dyDescent="0.25">
      <c r="A70" s="59" t="s">
        <v>22</v>
      </c>
      <c r="B70" s="14" t="s">
        <v>53</v>
      </c>
      <c r="C70" s="60">
        <v>675</v>
      </c>
      <c r="D70" s="61" t="s">
        <v>312</v>
      </c>
      <c r="E70" s="62">
        <v>744</v>
      </c>
      <c r="F70" s="20"/>
      <c r="G7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70" s="36"/>
      <c r="I7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70" s="20"/>
      <c r="K7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70" s="34"/>
      <c r="M70" s="4">
        <v>1</v>
      </c>
      <c r="N70" s="39" t="str">
        <f>IF(AND(M70=1,Tabuľka32[[#This Row],[Dosiahnutý štandardný výstup v čase predloženia ŽoNFP7]]&gt;=0),Tabuľka32[[#This Row],[Dosiahnutý štandardný výstup v čase predloženia ŽoNFP7]],0)</f>
        <v/>
      </c>
    </row>
    <row r="71" spans="1:14" ht="18" customHeight="1" x14ac:dyDescent="0.25">
      <c r="A71" s="59" t="s">
        <v>22</v>
      </c>
      <c r="B71" s="14" t="s">
        <v>53</v>
      </c>
      <c r="C71" s="60">
        <v>674</v>
      </c>
      <c r="D71" s="61" t="s">
        <v>213</v>
      </c>
      <c r="E71" s="62">
        <v>744</v>
      </c>
      <c r="F71" s="20"/>
      <c r="G7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71" s="36"/>
      <c r="I7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71" s="20"/>
      <c r="K7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71" s="34"/>
      <c r="M71" s="4">
        <v>1</v>
      </c>
      <c r="N71" s="39" t="str">
        <f>IF(AND(M71=1,Tabuľka32[[#This Row],[Dosiahnutý štandardný výstup v čase predloženia ŽoNFP7]]&gt;=0),Tabuľka32[[#This Row],[Dosiahnutý štandardný výstup v čase predloženia ŽoNFP7]],0)</f>
        <v/>
      </c>
    </row>
    <row r="72" spans="1:14" ht="18" customHeight="1" x14ac:dyDescent="0.25">
      <c r="A72" s="59" t="s">
        <v>22</v>
      </c>
      <c r="B72" s="14" t="s">
        <v>53</v>
      </c>
      <c r="C72" s="60">
        <v>821</v>
      </c>
      <c r="D72" s="61" t="s">
        <v>214</v>
      </c>
      <c r="E72" s="62">
        <v>744</v>
      </c>
      <c r="F72" s="20"/>
      <c r="G7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72" s="36"/>
      <c r="I7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72" s="20"/>
      <c r="K7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72" s="34"/>
      <c r="M72" s="4">
        <v>1</v>
      </c>
      <c r="N72" s="39" t="str">
        <f>IF(AND(M72=1,Tabuľka32[[#This Row],[Dosiahnutý štandardný výstup v čase predloženia ŽoNFP7]]&gt;=0),Tabuľka32[[#This Row],[Dosiahnutý štandardný výstup v čase predloženia ŽoNFP7]],0)</f>
        <v/>
      </c>
    </row>
    <row r="73" spans="1:14" ht="18" customHeight="1" x14ac:dyDescent="0.25">
      <c r="A73" s="59" t="s">
        <v>22</v>
      </c>
      <c r="B73" s="14" t="s">
        <v>53</v>
      </c>
      <c r="C73" s="60">
        <v>671</v>
      </c>
      <c r="D73" s="61" t="s">
        <v>313</v>
      </c>
      <c r="E73" s="62">
        <v>744</v>
      </c>
      <c r="F73" s="20"/>
      <c r="G7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73" s="36"/>
      <c r="I7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73" s="20"/>
      <c r="K7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73" s="34"/>
      <c r="M73" s="4">
        <v>1</v>
      </c>
      <c r="N73" s="39" t="str">
        <f>IF(AND(M73=1,Tabuľka32[[#This Row],[Dosiahnutý štandardný výstup v čase predloženia ŽoNFP7]]&gt;=0),Tabuľka32[[#This Row],[Dosiahnutý štandardný výstup v čase predloženia ŽoNFP7]],0)</f>
        <v/>
      </c>
    </row>
    <row r="74" spans="1:14" ht="18" customHeight="1" x14ac:dyDescent="0.25">
      <c r="A74" s="59" t="s">
        <v>22</v>
      </c>
      <c r="B74" s="14" t="s">
        <v>53</v>
      </c>
      <c r="C74" s="60">
        <v>658</v>
      </c>
      <c r="D74" s="61" t="s">
        <v>314</v>
      </c>
      <c r="E74" s="62">
        <v>744</v>
      </c>
      <c r="F74" s="20"/>
      <c r="G7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74" s="36"/>
      <c r="I7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74" s="20"/>
      <c r="K7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74" s="34"/>
      <c r="N74" s="39">
        <f>IF(AND(M74=1,Tabuľka32[[#This Row],[Dosiahnutý štandardný výstup v čase predloženia ŽoNFP7]]&gt;=0),Tabuľka32[[#This Row],[Dosiahnutý štandardný výstup v čase predloženia ŽoNFP7]],0)</f>
        <v>0</v>
      </c>
    </row>
    <row r="75" spans="1:14" ht="18" customHeight="1" x14ac:dyDescent="0.25">
      <c r="A75" s="59" t="s">
        <v>22</v>
      </c>
      <c r="B75" s="14" t="s">
        <v>53</v>
      </c>
      <c r="C75" s="60">
        <v>620</v>
      </c>
      <c r="D75" s="61" t="s">
        <v>315</v>
      </c>
      <c r="E75" s="62">
        <v>744</v>
      </c>
      <c r="F75" s="20"/>
      <c r="G7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75" s="36"/>
      <c r="I7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75" s="20"/>
      <c r="K7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75" s="34"/>
      <c r="M75" s="4">
        <v>1</v>
      </c>
      <c r="N75" s="39" t="str">
        <f>IF(AND(M75=1,Tabuľka32[[#This Row],[Dosiahnutý štandardný výstup v čase predloženia ŽoNFP7]]&gt;=0),Tabuľka32[[#This Row],[Dosiahnutý štandardný výstup v čase predloženia ŽoNFP7]],0)</f>
        <v/>
      </c>
    </row>
    <row r="76" spans="1:14" ht="18" customHeight="1" x14ac:dyDescent="0.25">
      <c r="A76" s="59" t="s">
        <v>22</v>
      </c>
      <c r="B76" s="14" t="s">
        <v>53</v>
      </c>
      <c r="C76" s="60">
        <v>619</v>
      </c>
      <c r="D76" s="61" t="s">
        <v>215</v>
      </c>
      <c r="E76" s="62">
        <v>744</v>
      </c>
      <c r="F76" s="20"/>
      <c r="G7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76" s="36"/>
      <c r="I7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76" s="20"/>
      <c r="K7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76" s="34"/>
      <c r="M76" s="4">
        <v>1</v>
      </c>
      <c r="N76" s="39" t="str">
        <f>IF(AND(M76=1,Tabuľka32[[#This Row],[Dosiahnutý štandardný výstup v čase predloženia ŽoNFP7]]&gt;=0),Tabuľka32[[#This Row],[Dosiahnutý štandardný výstup v čase predloženia ŽoNFP7]],0)</f>
        <v/>
      </c>
    </row>
    <row r="77" spans="1:14" ht="18" customHeight="1" x14ac:dyDescent="0.25">
      <c r="A77" s="59" t="s">
        <v>22</v>
      </c>
      <c r="B77" s="14" t="s">
        <v>53</v>
      </c>
      <c r="C77" s="60">
        <v>621</v>
      </c>
      <c r="D77" s="61" t="s">
        <v>316</v>
      </c>
      <c r="E77" s="62">
        <v>744</v>
      </c>
      <c r="F77" s="20"/>
      <c r="G7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77" s="36"/>
      <c r="I7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77" s="20"/>
      <c r="K7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77" s="34"/>
      <c r="M77" s="4">
        <v>1</v>
      </c>
      <c r="N77" s="39" t="str">
        <f>IF(AND(M77=1,Tabuľka32[[#This Row],[Dosiahnutý štandardný výstup v čase predloženia ŽoNFP7]]&gt;=0),Tabuľka32[[#This Row],[Dosiahnutý štandardný výstup v čase predloženia ŽoNFP7]],0)</f>
        <v/>
      </c>
    </row>
    <row r="78" spans="1:14" ht="18" customHeight="1" x14ac:dyDescent="0.25">
      <c r="A78" s="59" t="s">
        <v>22</v>
      </c>
      <c r="B78" s="14" t="s">
        <v>53</v>
      </c>
      <c r="C78" s="60">
        <v>678</v>
      </c>
      <c r="D78" s="61" t="s">
        <v>317</v>
      </c>
      <c r="E78" s="62">
        <v>744</v>
      </c>
      <c r="F78" s="20"/>
      <c r="G7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78" s="36"/>
      <c r="I7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78" s="20"/>
      <c r="K7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78" s="34"/>
      <c r="N78" s="39">
        <f>IF(AND(M78=1,Tabuľka32[[#This Row],[Dosiahnutý štandardný výstup v čase predloženia ŽoNFP7]]&gt;=0),Tabuľka32[[#This Row],[Dosiahnutý štandardný výstup v čase predloženia ŽoNFP7]],0)</f>
        <v>0</v>
      </c>
    </row>
    <row r="79" spans="1:14" ht="18" customHeight="1" x14ac:dyDescent="0.25">
      <c r="A79" s="59" t="s">
        <v>22</v>
      </c>
      <c r="B79" s="14" t="s">
        <v>53</v>
      </c>
      <c r="C79" s="60">
        <v>803</v>
      </c>
      <c r="D79" s="61" t="s">
        <v>244</v>
      </c>
      <c r="E79" s="62">
        <v>744</v>
      </c>
      <c r="F79" s="20"/>
      <c r="G7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79" s="36"/>
      <c r="I7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79" s="20"/>
      <c r="K7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79" s="34"/>
      <c r="M79" s="4">
        <v>1</v>
      </c>
      <c r="N79" s="39" t="str">
        <f>IF(AND(M79=1,Tabuľka32[[#This Row],[Dosiahnutý štandardný výstup v čase predloženia ŽoNFP7]]&gt;=0),Tabuľka32[[#This Row],[Dosiahnutý štandardný výstup v čase predloženia ŽoNFP7]],0)</f>
        <v/>
      </c>
    </row>
    <row r="80" spans="1:14" ht="18" customHeight="1" x14ac:dyDescent="0.25">
      <c r="A80" s="59" t="s">
        <v>22</v>
      </c>
      <c r="B80" s="14" t="s">
        <v>53</v>
      </c>
      <c r="C80" s="60">
        <v>625</v>
      </c>
      <c r="D80" s="61" t="s">
        <v>216</v>
      </c>
      <c r="E80" s="62">
        <v>744</v>
      </c>
      <c r="F80" s="20"/>
      <c r="G8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80" s="36"/>
      <c r="I8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80" s="20"/>
      <c r="K8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80" s="34"/>
      <c r="M80" s="4">
        <v>1</v>
      </c>
      <c r="N80" s="39" t="str">
        <f>IF(AND(M80=1,Tabuľka32[[#This Row],[Dosiahnutý štandardný výstup v čase predloženia ŽoNFP7]]&gt;=0),Tabuľka32[[#This Row],[Dosiahnutý štandardný výstup v čase predloženia ŽoNFP7]],0)</f>
        <v/>
      </c>
    </row>
    <row r="81" spans="1:14" ht="18" customHeight="1" x14ac:dyDescent="0.25">
      <c r="A81" s="59" t="s">
        <v>23</v>
      </c>
      <c r="B81" s="14" t="s">
        <v>53</v>
      </c>
      <c r="C81" s="60">
        <v>670</v>
      </c>
      <c r="D81" s="64" t="s">
        <v>318</v>
      </c>
      <c r="E81" s="62">
        <v>744</v>
      </c>
      <c r="F81" s="20"/>
      <c r="G8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81" s="36"/>
      <c r="I8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81" s="20"/>
      <c r="K8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81" s="34"/>
      <c r="N81" s="39">
        <f>IF(AND(M81=1,Tabuľka32[[#This Row],[Dosiahnutý štandardný výstup v čase predloženia ŽoNFP7]]&gt;=0),Tabuľka32[[#This Row],[Dosiahnutý štandardný výstup v čase predloženia ŽoNFP7]],0)</f>
        <v>0</v>
      </c>
    </row>
    <row r="82" spans="1:14" ht="18" customHeight="1" x14ac:dyDescent="0.25">
      <c r="A82" s="59" t="s">
        <v>23</v>
      </c>
      <c r="B82" s="14" t="s">
        <v>53</v>
      </c>
      <c r="C82" s="60">
        <v>668</v>
      </c>
      <c r="D82" s="61" t="s">
        <v>319</v>
      </c>
      <c r="E82" s="62">
        <v>744</v>
      </c>
      <c r="F82" s="20"/>
      <c r="G8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82" s="36"/>
      <c r="I8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82" s="20"/>
      <c r="K8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82" s="34"/>
      <c r="N82" s="39">
        <f>IF(AND(M82=1,Tabuľka32[[#This Row],[Dosiahnutý štandardný výstup v čase predloženia ŽoNFP7]]&gt;=0),Tabuľka32[[#This Row],[Dosiahnutý štandardný výstup v čase predloženia ŽoNFP7]],0)</f>
        <v>0</v>
      </c>
    </row>
    <row r="83" spans="1:14" ht="18" customHeight="1" x14ac:dyDescent="0.25">
      <c r="A83" s="59" t="s">
        <v>23</v>
      </c>
      <c r="B83" s="14" t="s">
        <v>53</v>
      </c>
      <c r="C83" s="60">
        <v>505</v>
      </c>
      <c r="D83" s="61" t="s">
        <v>320</v>
      </c>
      <c r="E83" s="62">
        <v>744</v>
      </c>
      <c r="F83" s="20"/>
      <c r="G8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83" s="36"/>
      <c r="I8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83" s="20"/>
      <c r="K8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83" s="34"/>
      <c r="N83" s="39">
        <f>IF(AND(M83=1,Tabuľka32[[#This Row],[Dosiahnutý štandardný výstup v čase predloženia ŽoNFP7]]&gt;=0),Tabuľka32[[#This Row],[Dosiahnutý štandardný výstup v čase predloženia ŽoNFP7]],0)</f>
        <v>0</v>
      </c>
    </row>
    <row r="84" spans="1:14" ht="18" customHeight="1" x14ac:dyDescent="0.25">
      <c r="A84" s="59" t="s">
        <v>321</v>
      </c>
      <c r="B84" s="14" t="s">
        <v>53</v>
      </c>
      <c r="C84" s="60">
        <v>627</v>
      </c>
      <c r="D84" s="61" t="s">
        <v>217</v>
      </c>
      <c r="E84" s="62">
        <v>2137</v>
      </c>
      <c r="F84" s="20"/>
      <c r="G8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84" s="36"/>
      <c r="I8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84" s="20"/>
      <c r="K8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84" s="34"/>
      <c r="N84" s="39">
        <f>IF(AND(M84=1,Tabuľka32[[#This Row],[Dosiahnutý štandardný výstup v čase predloženia ŽoNFP7]]&gt;=0),Tabuľka32[[#This Row],[Dosiahnutý štandardný výstup v čase predloženia ŽoNFP7]],0)</f>
        <v>0</v>
      </c>
    </row>
    <row r="85" spans="1:14" ht="18" customHeight="1" x14ac:dyDescent="0.25">
      <c r="A85" s="59" t="s">
        <v>321</v>
      </c>
      <c r="B85" s="14" t="s">
        <v>53</v>
      </c>
      <c r="C85" s="60">
        <v>626</v>
      </c>
      <c r="D85" s="61" t="s">
        <v>218</v>
      </c>
      <c r="E85" s="62">
        <v>2137</v>
      </c>
      <c r="F85" s="20"/>
      <c r="G8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85" s="36"/>
      <c r="I8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85" s="20"/>
      <c r="K8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85" s="34"/>
      <c r="N85" s="39">
        <f>IF(AND(M85=1,Tabuľka32[[#This Row],[Dosiahnutý štandardný výstup v čase predloženia ŽoNFP7]]&gt;=0),Tabuľka32[[#This Row],[Dosiahnutý štandardný výstup v čase predloženia ŽoNFP7]],0)</f>
        <v>0</v>
      </c>
    </row>
    <row r="86" spans="1:14" ht="18" customHeight="1" x14ac:dyDescent="0.25">
      <c r="A86" s="59" t="s">
        <v>321</v>
      </c>
      <c r="B86" s="14" t="s">
        <v>53</v>
      </c>
      <c r="C86" s="60">
        <v>712</v>
      </c>
      <c r="D86" s="61" t="s">
        <v>219</v>
      </c>
      <c r="E86" s="62">
        <v>2137</v>
      </c>
      <c r="F86" s="20"/>
      <c r="G8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86" s="36"/>
      <c r="I8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86" s="20"/>
      <c r="K8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86" s="34"/>
      <c r="M86" s="4">
        <v>1</v>
      </c>
      <c r="N86" s="39" t="str">
        <f>IF(AND(M86=1,Tabuľka32[[#This Row],[Dosiahnutý štandardný výstup v čase predloženia ŽoNFP7]]&gt;=0),Tabuľka32[[#This Row],[Dosiahnutý štandardný výstup v čase predloženia ŽoNFP7]],0)</f>
        <v/>
      </c>
    </row>
    <row r="87" spans="1:14" ht="18" customHeight="1" x14ac:dyDescent="0.25">
      <c r="A87" s="59" t="s">
        <v>321</v>
      </c>
      <c r="B87" s="14" t="s">
        <v>53</v>
      </c>
      <c r="C87" s="60">
        <v>818</v>
      </c>
      <c r="D87" s="61" t="s">
        <v>220</v>
      </c>
      <c r="E87" s="62">
        <v>2137</v>
      </c>
      <c r="F87" s="20"/>
      <c r="G8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87" s="36"/>
      <c r="I8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87" s="20"/>
      <c r="K8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87" s="34"/>
      <c r="M87" s="4">
        <v>1</v>
      </c>
      <c r="N87" s="39" t="str">
        <f>IF(AND(M87=1,Tabuľka32[[#This Row],[Dosiahnutý štandardný výstup v čase predloženia ŽoNFP7]]&gt;=0),Tabuľka32[[#This Row],[Dosiahnutý štandardný výstup v čase predloženia ŽoNFP7]],0)</f>
        <v/>
      </c>
    </row>
    <row r="88" spans="1:14" ht="18" customHeight="1" x14ac:dyDescent="0.25">
      <c r="A88" s="59" t="s">
        <v>321</v>
      </c>
      <c r="B88" s="14" t="s">
        <v>53</v>
      </c>
      <c r="C88" s="60">
        <v>703</v>
      </c>
      <c r="D88" s="61" t="s">
        <v>221</v>
      </c>
      <c r="E88" s="62">
        <v>2137</v>
      </c>
      <c r="F88" s="20"/>
      <c r="G8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88" s="36"/>
      <c r="I8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88" s="20"/>
      <c r="K8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88" s="34"/>
      <c r="M88" s="4">
        <v>1</v>
      </c>
      <c r="N88" s="39" t="str">
        <f>IF(AND(M88=1,Tabuľka32[[#This Row],[Dosiahnutý štandardný výstup v čase predloženia ŽoNFP7]]&gt;=0),Tabuľka32[[#This Row],[Dosiahnutý štandardný výstup v čase predloženia ŽoNFP7]],0)</f>
        <v/>
      </c>
    </row>
    <row r="89" spans="1:14" ht="18" customHeight="1" x14ac:dyDescent="0.25">
      <c r="A89" s="59" t="s">
        <v>321</v>
      </c>
      <c r="B89" s="14" t="s">
        <v>53</v>
      </c>
      <c r="C89" s="60">
        <v>731</v>
      </c>
      <c r="D89" s="61" t="s">
        <v>225</v>
      </c>
      <c r="E89" s="62">
        <v>2137</v>
      </c>
      <c r="F89" s="20"/>
      <c r="G8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89" s="36"/>
      <c r="I8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89" s="20"/>
      <c r="K8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89" s="34"/>
      <c r="M89" s="4">
        <v>1</v>
      </c>
      <c r="N89" s="39" t="str">
        <f>IF(AND(M89=1,Tabuľka32[[#This Row],[Dosiahnutý štandardný výstup v čase predloženia ŽoNFP7]]&gt;=0),Tabuľka32[[#This Row],[Dosiahnutý štandardný výstup v čase predloženia ŽoNFP7]],0)</f>
        <v/>
      </c>
    </row>
    <row r="90" spans="1:14" ht="18" customHeight="1" x14ac:dyDescent="0.25">
      <c r="A90" s="59" t="s">
        <v>321</v>
      </c>
      <c r="B90" s="14" t="s">
        <v>53</v>
      </c>
      <c r="C90" s="60">
        <v>704</v>
      </c>
      <c r="D90" s="61" t="s">
        <v>222</v>
      </c>
      <c r="E90" s="62">
        <v>2137</v>
      </c>
      <c r="F90" s="20"/>
      <c r="G9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90" s="36"/>
      <c r="I9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90" s="20"/>
      <c r="K9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90" s="34"/>
      <c r="M90" s="4">
        <v>1</v>
      </c>
      <c r="N90" s="39" t="str">
        <f>IF(AND(M90=1,Tabuľka32[[#This Row],[Dosiahnutý štandardný výstup v čase predloženia ŽoNFP7]]&gt;=0),Tabuľka32[[#This Row],[Dosiahnutý štandardný výstup v čase predloženia ŽoNFP7]],0)</f>
        <v/>
      </c>
    </row>
    <row r="91" spans="1:14" ht="18" customHeight="1" x14ac:dyDescent="0.25">
      <c r="A91" s="59" t="s">
        <v>321</v>
      </c>
      <c r="B91" s="14" t="s">
        <v>53</v>
      </c>
      <c r="C91" s="60">
        <v>732</v>
      </c>
      <c r="D91" s="61" t="s">
        <v>226</v>
      </c>
      <c r="E91" s="62">
        <v>2137</v>
      </c>
      <c r="F91" s="20"/>
      <c r="G9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91" s="36"/>
      <c r="I9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91" s="20"/>
      <c r="K9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91" s="34"/>
      <c r="M91" s="4">
        <v>1</v>
      </c>
      <c r="N91" s="39" t="str">
        <f>IF(AND(M91=1,Tabuľka32[[#This Row],[Dosiahnutý štandardný výstup v čase predloženia ŽoNFP7]]&gt;=0),Tabuľka32[[#This Row],[Dosiahnutý štandardný výstup v čase predloženia ŽoNFP7]],0)</f>
        <v/>
      </c>
    </row>
    <row r="92" spans="1:14" ht="18" customHeight="1" x14ac:dyDescent="0.25">
      <c r="A92" s="59" t="s">
        <v>321</v>
      </c>
      <c r="B92" s="14" t="s">
        <v>53</v>
      </c>
      <c r="C92" s="60">
        <v>705</v>
      </c>
      <c r="D92" s="61" t="s">
        <v>223</v>
      </c>
      <c r="E92" s="62">
        <v>2137</v>
      </c>
      <c r="F92" s="20"/>
      <c r="G9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92" s="36"/>
      <c r="I9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92" s="20"/>
      <c r="K9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92" s="34"/>
      <c r="M92" s="4">
        <v>1</v>
      </c>
      <c r="N92" s="39" t="str">
        <f>IF(AND(M92=1,Tabuľka32[[#This Row],[Dosiahnutý štandardný výstup v čase predloženia ŽoNFP7]]&gt;=0),Tabuľka32[[#This Row],[Dosiahnutý štandardný výstup v čase predloženia ŽoNFP7]],0)</f>
        <v/>
      </c>
    </row>
    <row r="93" spans="1:14" ht="18" customHeight="1" x14ac:dyDescent="0.25">
      <c r="A93" s="59" t="s">
        <v>321</v>
      </c>
      <c r="B93" s="14" t="s">
        <v>53</v>
      </c>
      <c r="C93" s="60">
        <v>733</v>
      </c>
      <c r="D93" s="61" t="s">
        <v>227</v>
      </c>
      <c r="E93" s="62">
        <v>2137</v>
      </c>
      <c r="F93" s="20"/>
      <c r="G9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93" s="36"/>
      <c r="I9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93" s="20"/>
      <c r="K9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93" s="34"/>
      <c r="M93" s="4">
        <v>1</v>
      </c>
      <c r="N93" s="39" t="str">
        <f>IF(AND(M93=1,Tabuľka32[[#This Row],[Dosiahnutý štandardný výstup v čase predloženia ŽoNFP7]]&gt;=0),Tabuľka32[[#This Row],[Dosiahnutý štandardný výstup v čase predloženia ŽoNFP7]],0)</f>
        <v/>
      </c>
    </row>
    <row r="94" spans="1:14" ht="18" customHeight="1" x14ac:dyDescent="0.25">
      <c r="A94" s="59" t="s">
        <v>321</v>
      </c>
      <c r="B94" s="14" t="s">
        <v>53</v>
      </c>
      <c r="C94" s="60">
        <v>706</v>
      </c>
      <c r="D94" s="61" t="s">
        <v>224</v>
      </c>
      <c r="E94" s="62">
        <v>2137</v>
      </c>
      <c r="F94" s="20"/>
      <c r="G9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94" s="36"/>
      <c r="I9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94" s="20"/>
      <c r="K9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94" s="34"/>
      <c r="M94" s="4">
        <v>1</v>
      </c>
      <c r="N94" s="39" t="str">
        <f>IF(AND(M94=1,Tabuľka32[[#This Row],[Dosiahnutý štandardný výstup v čase predloženia ŽoNFP7]]&gt;=0),Tabuľka32[[#This Row],[Dosiahnutý štandardný výstup v čase predloženia ŽoNFP7]],0)</f>
        <v/>
      </c>
    </row>
    <row r="95" spans="1:14" ht="18" customHeight="1" x14ac:dyDescent="0.25">
      <c r="A95" s="59" t="s">
        <v>321</v>
      </c>
      <c r="B95" s="14" t="s">
        <v>53</v>
      </c>
      <c r="C95" s="60">
        <v>734</v>
      </c>
      <c r="D95" s="61" t="s">
        <v>228</v>
      </c>
      <c r="E95" s="62">
        <v>2137</v>
      </c>
      <c r="F95" s="20"/>
      <c r="G9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95" s="36"/>
      <c r="I9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95" s="20"/>
      <c r="K9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95" s="34"/>
      <c r="M95" s="4">
        <v>1</v>
      </c>
      <c r="N95" s="39" t="str">
        <f>IF(AND(M95=1,Tabuľka32[[#This Row],[Dosiahnutý štandardný výstup v čase predloženia ŽoNFP7]]&gt;=0),Tabuľka32[[#This Row],[Dosiahnutý štandardný výstup v čase predloženia ŽoNFP7]],0)</f>
        <v/>
      </c>
    </row>
    <row r="96" spans="1:14" ht="18" customHeight="1" x14ac:dyDescent="0.25">
      <c r="A96" s="59" t="s">
        <v>321</v>
      </c>
      <c r="B96" s="14" t="s">
        <v>53</v>
      </c>
      <c r="C96" s="60">
        <v>715</v>
      </c>
      <c r="D96" s="61" t="s">
        <v>181</v>
      </c>
      <c r="E96" s="62">
        <v>2137</v>
      </c>
      <c r="F96" s="20"/>
      <c r="G9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96" s="36"/>
      <c r="I9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96" s="20"/>
      <c r="K9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96" s="34"/>
      <c r="M96" s="4">
        <v>1</v>
      </c>
      <c r="N96" s="39" t="str">
        <f>IF(AND(M96=1,Tabuľka32[[#This Row],[Dosiahnutý štandardný výstup v čase predloženia ŽoNFP7]]&gt;=0),Tabuľka32[[#This Row],[Dosiahnutý štandardný výstup v čase predloženia ŽoNFP7]],0)</f>
        <v/>
      </c>
    </row>
    <row r="97" spans="1:14" ht="18" customHeight="1" x14ac:dyDescent="0.25">
      <c r="A97" s="59" t="s">
        <v>321</v>
      </c>
      <c r="B97" s="14" t="s">
        <v>53</v>
      </c>
      <c r="C97" s="60">
        <v>808</v>
      </c>
      <c r="D97" s="61" t="s">
        <v>182</v>
      </c>
      <c r="E97" s="62">
        <v>2137</v>
      </c>
      <c r="F97" s="20"/>
      <c r="G9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97" s="36"/>
      <c r="I9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97" s="20"/>
      <c r="K9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97" s="34"/>
      <c r="M97" s="4">
        <v>1</v>
      </c>
      <c r="N97" s="39" t="str">
        <f>IF(AND(M97=1,Tabuľka32[[#This Row],[Dosiahnutý štandardný výstup v čase predloženia ŽoNFP7]]&gt;=0),Tabuľka32[[#This Row],[Dosiahnutý štandardný výstup v čase predloženia ŽoNFP7]],0)</f>
        <v/>
      </c>
    </row>
    <row r="98" spans="1:14" ht="18" customHeight="1" x14ac:dyDescent="0.25">
      <c r="A98" s="59" t="s">
        <v>321</v>
      </c>
      <c r="B98" s="14" t="s">
        <v>53</v>
      </c>
      <c r="C98" s="60">
        <v>727</v>
      </c>
      <c r="D98" s="61" t="s">
        <v>229</v>
      </c>
      <c r="E98" s="62">
        <v>2137</v>
      </c>
      <c r="F98" s="20"/>
      <c r="G9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98" s="36"/>
      <c r="I9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98" s="20"/>
      <c r="K9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98" s="34"/>
      <c r="M98" s="4">
        <v>1</v>
      </c>
      <c r="N98" s="39" t="str">
        <f>IF(AND(M98=1,Tabuľka32[[#This Row],[Dosiahnutý štandardný výstup v čase predloženia ŽoNFP7]]&gt;=0),Tabuľka32[[#This Row],[Dosiahnutý štandardný výstup v čase predloženia ŽoNFP7]],0)</f>
        <v/>
      </c>
    </row>
    <row r="99" spans="1:14" ht="18" customHeight="1" x14ac:dyDescent="0.25">
      <c r="A99" s="59" t="s">
        <v>321</v>
      </c>
      <c r="B99" s="14" t="s">
        <v>53</v>
      </c>
      <c r="C99" s="60">
        <v>728</v>
      </c>
      <c r="D99" s="61" t="s">
        <v>230</v>
      </c>
      <c r="E99" s="62">
        <v>2137</v>
      </c>
      <c r="F99" s="20"/>
      <c r="G9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99" s="36"/>
      <c r="I9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99" s="20"/>
      <c r="K9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99" s="34"/>
      <c r="M99" s="4">
        <v>1</v>
      </c>
      <c r="N99" s="39" t="str">
        <f>IF(AND(M99=1,Tabuľka32[[#This Row],[Dosiahnutý štandardný výstup v čase predloženia ŽoNFP7]]&gt;=0),Tabuľka32[[#This Row],[Dosiahnutý štandardný výstup v čase predloženia ŽoNFP7]],0)</f>
        <v/>
      </c>
    </row>
    <row r="100" spans="1:14" ht="18" customHeight="1" x14ac:dyDescent="0.25">
      <c r="A100" s="59" t="s">
        <v>321</v>
      </c>
      <c r="B100" s="14" t="s">
        <v>53</v>
      </c>
      <c r="C100" s="60">
        <v>815</v>
      </c>
      <c r="D100" s="61" t="s">
        <v>231</v>
      </c>
      <c r="E100" s="62">
        <v>2137</v>
      </c>
      <c r="F100" s="20"/>
      <c r="G10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00" s="36"/>
      <c r="I10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00" s="20"/>
      <c r="K10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00" s="34"/>
      <c r="M100" s="4">
        <v>1</v>
      </c>
      <c r="N100" s="39" t="str">
        <f>IF(AND(M100=1,Tabuľka32[[#This Row],[Dosiahnutý štandardný výstup v čase predloženia ŽoNFP7]]&gt;=0),Tabuľka32[[#This Row],[Dosiahnutý štandardný výstup v čase predloženia ŽoNFP7]],0)</f>
        <v/>
      </c>
    </row>
    <row r="101" spans="1:14" ht="18" customHeight="1" x14ac:dyDescent="0.25">
      <c r="A101" s="59" t="s">
        <v>321</v>
      </c>
      <c r="B101" s="14" t="s">
        <v>53</v>
      </c>
      <c r="C101" s="60">
        <v>701</v>
      </c>
      <c r="D101" s="61" t="s">
        <v>232</v>
      </c>
      <c r="E101" s="62">
        <v>2137</v>
      </c>
      <c r="F101" s="20"/>
      <c r="G10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01" s="36"/>
      <c r="I10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01" s="20"/>
      <c r="K10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01" s="34"/>
      <c r="M101" s="4">
        <v>1</v>
      </c>
      <c r="N101" s="39" t="str">
        <f>IF(AND(M101=1,Tabuľka32[[#This Row],[Dosiahnutý štandardný výstup v čase predloženia ŽoNFP7]]&gt;=0),Tabuľka32[[#This Row],[Dosiahnutý štandardný výstup v čase predloženia ŽoNFP7]],0)</f>
        <v/>
      </c>
    </row>
    <row r="102" spans="1:14" ht="18" customHeight="1" x14ac:dyDescent="0.25">
      <c r="A102" s="59" t="s">
        <v>321</v>
      </c>
      <c r="B102" s="14" t="s">
        <v>53</v>
      </c>
      <c r="C102" s="60">
        <v>740</v>
      </c>
      <c r="D102" s="61" t="s">
        <v>233</v>
      </c>
      <c r="E102" s="62">
        <v>2137</v>
      </c>
      <c r="F102" s="20"/>
      <c r="G10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02" s="36"/>
      <c r="I10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02" s="20"/>
      <c r="K10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02" s="34"/>
      <c r="M102" s="4">
        <v>1</v>
      </c>
      <c r="N102" s="39" t="str">
        <f>IF(AND(M102=1,Tabuľka32[[#This Row],[Dosiahnutý štandardný výstup v čase predloženia ŽoNFP7]]&gt;=0),Tabuľka32[[#This Row],[Dosiahnutý štandardný výstup v čase predloženia ŽoNFP7]],0)</f>
        <v/>
      </c>
    </row>
    <row r="103" spans="1:14" ht="18" customHeight="1" x14ac:dyDescent="0.25">
      <c r="A103" s="59" t="s">
        <v>321</v>
      </c>
      <c r="B103" s="14" t="s">
        <v>53</v>
      </c>
      <c r="C103" s="60">
        <v>741</v>
      </c>
      <c r="D103" s="61" t="s">
        <v>234</v>
      </c>
      <c r="E103" s="62">
        <v>2137</v>
      </c>
      <c r="F103" s="20"/>
      <c r="G10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03" s="36"/>
      <c r="I10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03" s="20"/>
      <c r="K10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03" s="34"/>
      <c r="M103" s="4">
        <v>1</v>
      </c>
      <c r="N103" s="39" t="str">
        <f>IF(AND(M103=1,Tabuľka32[[#This Row],[Dosiahnutý štandardný výstup v čase predloženia ŽoNFP7]]&gt;=0),Tabuľka32[[#This Row],[Dosiahnutý štandardný výstup v čase predloženia ŽoNFP7]],0)</f>
        <v/>
      </c>
    </row>
    <row r="104" spans="1:14" ht="18" customHeight="1" x14ac:dyDescent="0.25">
      <c r="A104" s="59" t="s">
        <v>321</v>
      </c>
      <c r="B104" s="14" t="s">
        <v>53</v>
      </c>
      <c r="C104" s="60">
        <v>742</v>
      </c>
      <c r="D104" s="61" t="s">
        <v>235</v>
      </c>
      <c r="E104" s="62">
        <v>2137</v>
      </c>
      <c r="F104" s="20"/>
      <c r="G10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04" s="36"/>
      <c r="I10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04" s="20"/>
      <c r="K10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04" s="34"/>
      <c r="M104" s="4">
        <v>1</v>
      </c>
      <c r="N104" s="39" t="str">
        <f>IF(AND(M104=1,Tabuľka32[[#This Row],[Dosiahnutý štandardný výstup v čase predloženia ŽoNFP7]]&gt;=0),Tabuľka32[[#This Row],[Dosiahnutý štandardný výstup v čase predloženia ŽoNFP7]],0)</f>
        <v/>
      </c>
    </row>
    <row r="105" spans="1:14" ht="18" customHeight="1" x14ac:dyDescent="0.25">
      <c r="A105" s="59" t="s">
        <v>321</v>
      </c>
      <c r="B105" s="14" t="s">
        <v>53</v>
      </c>
      <c r="C105" s="60">
        <v>743</v>
      </c>
      <c r="D105" s="61" t="s">
        <v>236</v>
      </c>
      <c r="E105" s="62">
        <v>2137</v>
      </c>
      <c r="F105" s="20"/>
      <c r="G10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05" s="36"/>
      <c r="I10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05" s="20"/>
      <c r="K10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05" s="34"/>
      <c r="M105" s="4">
        <v>1</v>
      </c>
      <c r="N105" s="39" t="str">
        <f>IF(AND(M105=1,Tabuľka32[[#This Row],[Dosiahnutý štandardný výstup v čase predloženia ŽoNFP7]]&gt;=0),Tabuľka32[[#This Row],[Dosiahnutý štandardný výstup v čase predloženia ŽoNFP7]],0)</f>
        <v/>
      </c>
    </row>
    <row r="106" spans="1:14" ht="18" customHeight="1" x14ac:dyDescent="0.25">
      <c r="A106" s="59" t="s">
        <v>321</v>
      </c>
      <c r="B106" s="14" t="s">
        <v>53</v>
      </c>
      <c r="C106" s="60">
        <v>809</v>
      </c>
      <c r="D106" s="61" t="s">
        <v>237</v>
      </c>
      <c r="E106" s="62">
        <v>2137</v>
      </c>
      <c r="F106" s="20"/>
      <c r="G10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06" s="36"/>
      <c r="I10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06" s="20"/>
      <c r="K10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06" s="34"/>
      <c r="M106" s="4">
        <v>1</v>
      </c>
      <c r="N106" s="39" t="str">
        <f>IF(AND(M106=1,Tabuľka32[[#This Row],[Dosiahnutý štandardný výstup v čase predloženia ŽoNFP7]]&gt;=0),Tabuľka32[[#This Row],[Dosiahnutý štandardný výstup v čase predloženia ŽoNFP7]],0)</f>
        <v/>
      </c>
    </row>
    <row r="107" spans="1:14" ht="18" customHeight="1" x14ac:dyDescent="0.25">
      <c r="A107" s="59" t="s">
        <v>321</v>
      </c>
      <c r="B107" s="14" t="s">
        <v>53</v>
      </c>
      <c r="C107" s="60">
        <v>810</v>
      </c>
      <c r="D107" s="61" t="s">
        <v>238</v>
      </c>
      <c r="E107" s="62">
        <v>2137</v>
      </c>
      <c r="F107" s="20"/>
      <c r="G10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07" s="36"/>
      <c r="I10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07" s="20"/>
      <c r="K10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07" s="34"/>
      <c r="M107" s="4">
        <v>1</v>
      </c>
      <c r="N107" s="39" t="str">
        <f>IF(AND(M107=1,Tabuľka32[[#This Row],[Dosiahnutý štandardný výstup v čase predloženia ŽoNFP7]]&gt;=0),Tabuľka32[[#This Row],[Dosiahnutý štandardný výstup v čase predloženia ŽoNFP7]],0)</f>
        <v/>
      </c>
    </row>
    <row r="108" spans="1:14" ht="18" customHeight="1" x14ac:dyDescent="0.25">
      <c r="A108" s="59" t="s">
        <v>321</v>
      </c>
      <c r="B108" s="14" t="s">
        <v>53</v>
      </c>
      <c r="C108" s="60">
        <v>702</v>
      </c>
      <c r="D108" s="61" t="s">
        <v>239</v>
      </c>
      <c r="E108" s="62">
        <v>2137</v>
      </c>
      <c r="F108" s="20"/>
      <c r="G10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08" s="36"/>
      <c r="I10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08" s="20"/>
      <c r="K10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08" s="34"/>
      <c r="M108" s="4">
        <v>1</v>
      </c>
      <c r="N108" s="39" t="str">
        <f>IF(AND(M108=1,Tabuľka32[[#This Row],[Dosiahnutý štandardný výstup v čase predloženia ŽoNFP7]]&gt;=0),Tabuľka32[[#This Row],[Dosiahnutý štandardný výstup v čase predloženia ŽoNFP7]],0)</f>
        <v/>
      </c>
    </row>
    <row r="109" spans="1:14" ht="18" customHeight="1" x14ac:dyDescent="0.25">
      <c r="A109" s="59" t="s">
        <v>321</v>
      </c>
      <c r="B109" s="14" t="s">
        <v>53</v>
      </c>
      <c r="C109" s="60">
        <v>817</v>
      </c>
      <c r="D109" s="61" t="s">
        <v>240</v>
      </c>
      <c r="E109" s="62">
        <v>2137</v>
      </c>
      <c r="F109" s="20"/>
      <c r="G10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09" s="36"/>
      <c r="I10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09" s="20"/>
      <c r="K10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09" s="34"/>
      <c r="M109" s="4">
        <v>1</v>
      </c>
      <c r="N109" s="39" t="str">
        <f>IF(AND(M109=1,Tabuľka32[[#This Row],[Dosiahnutý štandardný výstup v čase predloženia ŽoNFP7]]&gt;=0),Tabuľka32[[#This Row],[Dosiahnutý štandardný výstup v čase predloženia ŽoNFP7]],0)</f>
        <v/>
      </c>
    </row>
    <row r="110" spans="1:14" ht="18" customHeight="1" x14ac:dyDescent="0.25">
      <c r="A110" s="59" t="s">
        <v>321</v>
      </c>
      <c r="B110" s="14" t="s">
        <v>53</v>
      </c>
      <c r="C110" s="60">
        <v>820</v>
      </c>
      <c r="D110" s="61" t="s">
        <v>241</v>
      </c>
      <c r="E110" s="62">
        <v>2137</v>
      </c>
      <c r="F110" s="20"/>
      <c r="G11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10" s="36"/>
      <c r="I11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10" s="20"/>
      <c r="K11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10" s="34"/>
      <c r="M110" s="4">
        <v>1</v>
      </c>
      <c r="N110" s="39" t="str">
        <f>IF(AND(M110=1,Tabuľka32[[#This Row],[Dosiahnutý štandardný výstup v čase predloženia ŽoNFP7]]&gt;=0),Tabuľka32[[#This Row],[Dosiahnutý štandardný výstup v čase predloženia ŽoNFP7]],0)</f>
        <v/>
      </c>
    </row>
    <row r="111" spans="1:14" ht="18" customHeight="1" x14ac:dyDescent="0.25">
      <c r="A111" s="59" t="s">
        <v>321</v>
      </c>
      <c r="B111" s="14" t="s">
        <v>53</v>
      </c>
      <c r="C111" s="60">
        <v>805</v>
      </c>
      <c r="D111" s="61" t="s">
        <v>242</v>
      </c>
      <c r="E111" s="62">
        <v>2137</v>
      </c>
      <c r="F111" s="20"/>
      <c r="G11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11" s="36"/>
      <c r="I11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11" s="20"/>
      <c r="K11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11" s="34"/>
      <c r="M111" s="4">
        <v>1</v>
      </c>
      <c r="N111" s="39" t="str">
        <f>IF(AND(M111=1,Tabuľka32[[#This Row],[Dosiahnutý štandardný výstup v čase predloženia ŽoNFP7]]&gt;=0),Tabuľka32[[#This Row],[Dosiahnutý štandardný výstup v čase predloženia ŽoNFP7]],0)</f>
        <v/>
      </c>
    </row>
    <row r="112" spans="1:14" ht="18" customHeight="1" x14ac:dyDescent="0.25">
      <c r="A112" s="59" t="s">
        <v>321</v>
      </c>
      <c r="B112" s="14" t="s">
        <v>53</v>
      </c>
      <c r="C112" s="60">
        <v>614</v>
      </c>
      <c r="D112" s="61" t="s">
        <v>183</v>
      </c>
      <c r="E112" s="62">
        <v>2137</v>
      </c>
      <c r="F112" s="20"/>
      <c r="G11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12" s="36"/>
      <c r="I11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12" s="20"/>
      <c r="K11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12" s="34"/>
      <c r="M112" s="4">
        <v>1</v>
      </c>
      <c r="N112" s="39" t="str">
        <f>IF(AND(M112=1,Tabuľka32[[#This Row],[Dosiahnutý štandardný výstup v čase predloženia ŽoNFP7]]&gt;=0),Tabuľka32[[#This Row],[Dosiahnutý štandardný výstup v čase predloženia ŽoNFP7]],0)</f>
        <v/>
      </c>
    </row>
    <row r="113" spans="1:14" ht="18" customHeight="1" x14ac:dyDescent="0.25">
      <c r="A113" s="59" t="s">
        <v>321</v>
      </c>
      <c r="B113" s="14" t="s">
        <v>53</v>
      </c>
      <c r="C113" s="60">
        <v>714</v>
      </c>
      <c r="D113" s="61" t="s">
        <v>184</v>
      </c>
      <c r="E113" s="62">
        <v>2137</v>
      </c>
      <c r="F113" s="20"/>
      <c r="G11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13" s="36"/>
      <c r="I11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13" s="20"/>
      <c r="K11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13" s="34"/>
      <c r="M113" s="4">
        <v>1</v>
      </c>
      <c r="N113" s="39" t="str">
        <f>IF(AND(M113=1,Tabuľka32[[#This Row],[Dosiahnutý štandardný výstup v čase predloženia ŽoNFP7]]&gt;=0),Tabuľka32[[#This Row],[Dosiahnutý štandardný výstup v čase predloženia ŽoNFP7]],0)</f>
        <v/>
      </c>
    </row>
    <row r="114" spans="1:14" ht="18" customHeight="1" x14ac:dyDescent="0.25">
      <c r="A114" s="59" t="s">
        <v>321</v>
      </c>
      <c r="B114" s="14" t="s">
        <v>53</v>
      </c>
      <c r="C114" s="60">
        <v>708</v>
      </c>
      <c r="D114" s="61" t="s">
        <v>185</v>
      </c>
      <c r="E114" s="62">
        <v>2137</v>
      </c>
      <c r="F114" s="20"/>
      <c r="G11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14" s="36"/>
      <c r="I11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14" s="20"/>
      <c r="K11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14" s="34"/>
      <c r="M114" s="4">
        <v>1</v>
      </c>
      <c r="N114" s="39" t="str">
        <f>IF(AND(M114=1,Tabuľka32[[#This Row],[Dosiahnutý štandardný výstup v čase predloženia ŽoNFP7]]&gt;=0),Tabuľka32[[#This Row],[Dosiahnutý štandardný výstup v čase predloženia ŽoNFP7]],0)</f>
        <v/>
      </c>
    </row>
    <row r="115" spans="1:14" ht="18" customHeight="1" x14ac:dyDescent="0.25">
      <c r="A115" s="59" t="s">
        <v>321</v>
      </c>
      <c r="B115" s="14" t="s">
        <v>53</v>
      </c>
      <c r="C115" s="60">
        <v>610</v>
      </c>
      <c r="D115" s="61" t="s">
        <v>186</v>
      </c>
      <c r="E115" s="62">
        <v>2137</v>
      </c>
      <c r="F115" s="20"/>
      <c r="G11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15" s="36"/>
      <c r="I11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15" s="20"/>
      <c r="K11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15" s="34"/>
      <c r="M115" s="4">
        <v>1</v>
      </c>
      <c r="N115" s="39" t="str">
        <f>IF(AND(M115=1,Tabuľka32[[#This Row],[Dosiahnutý štandardný výstup v čase predloženia ŽoNFP7]]&gt;=0),Tabuľka32[[#This Row],[Dosiahnutý štandardný výstup v čase predloženia ŽoNFP7]],0)</f>
        <v/>
      </c>
    </row>
    <row r="116" spans="1:14" ht="18" customHeight="1" x14ac:dyDescent="0.25">
      <c r="A116" s="59" t="s">
        <v>321</v>
      </c>
      <c r="B116" s="14" t="s">
        <v>53</v>
      </c>
      <c r="C116" s="60">
        <v>611</v>
      </c>
      <c r="D116" s="61" t="s">
        <v>187</v>
      </c>
      <c r="E116" s="62">
        <v>2137</v>
      </c>
      <c r="F116" s="20"/>
      <c r="G11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16" s="36"/>
      <c r="I11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16" s="20"/>
      <c r="K11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16" s="34"/>
      <c r="M116" s="4">
        <v>1</v>
      </c>
      <c r="N116" s="39" t="str">
        <f>IF(AND(M116=1,Tabuľka32[[#This Row],[Dosiahnutý štandardný výstup v čase predloženia ŽoNFP7]]&gt;=0),Tabuľka32[[#This Row],[Dosiahnutý štandardný výstup v čase predloženia ŽoNFP7]],0)</f>
        <v/>
      </c>
    </row>
    <row r="117" spans="1:14" ht="18" customHeight="1" x14ac:dyDescent="0.25">
      <c r="A117" s="59" t="s">
        <v>321</v>
      </c>
      <c r="B117" s="14" t="s">
        <v>53</v>
      </c>
      <c r="C117" s="60">
        <v>730</v>
      </c>
      <c r="D117" s="61" t="s">
        <v>188</v>
      </c>
      <c r="E117" s="62">
        <v>2137</v>
      </c>
      <c r="F117" s="20"/>
      <c r="G11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17" s="36"/>
      <c r="I11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17" s="20"/>
      <c r="K11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17" s="34"/>
      <c r="M117" s="4">
        <v>1</v>
      </c>
      <c r="N117" s="39" t="str">
        <f>IF(AND(M117=1,Tabuľka32[[#This Row],[Dosiahnutý štandardný výstup v čase predloženia ŽoNFP7]]&gt;=0),Tabuľka32[[#This Row],[Dosiahnutý štandardný výstup v čase predloženia ŽoNFP7]],0)</f>
        <v/>
      </c>
    </row>
    <row r="118" spans="1:14" ht="18" customHeight="1" x14ac:dyDescent="0.25">
      <c r="A118" s="59" t="s">
        <v>321</v>
      </c>
      <c r="B118" s="14" t="s">
        <v>53</v>
      </c>
      <c r="C118" s="60">
        <v>709</v>
      </c>
      <c r="D118" s="61" t="s">
        <v>189</v>
      </c>
      <c r="E118" s="62">
        <v>2137</v>
      </c>
      <c r="F118" s="20"/>
      <c r="G11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18" s="36"/>
      <c r="I11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18" s="20"/>
      <c r="K11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18" s="34"/>
      <c r="M118" s="4">
        <v>1</v>
      </c>
      <c r="N118" s="39" t="str">
        <f>IF(AND(M118=1,Tabuľka32[[#This Row],[Dosiahnutý štandardný výstup v čase predloženia ŽoNFP7]]&gt;=0),Tabuľka32[[#This Row],[Dosiahnutý štandardný výstup v čase predloženia ŽoNFP7]],0)</f>
        <v/>
      </c>
    </row>
    <row r="119" spans="1:14" ht="18" customHeight="1" x14ac:dyDescent="0.25">
      <c r="A119" s="59" t="s">
        <v>321</v>
      </c>
      <c r="B119" s="14" t="s">
        <v>53</v>
      </c>
      <c r="C119" s="60">
        <v>811</v>
      </c>
      <c r="D119" s="61" t="s">
        <v>190</v>
      </c>
      <c r="E119" s="62">
        <v>2137</v>
      </c>
      <c r="F119" s="20"/>
      <c r="G11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19" s="36"/>
      <c r="I11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19" s="20"/>
      <c r="K11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19" s="34"/>
      <c r="M119" s="4">
        <v>1</v>
      </c>
      <c r="N119" s="39" t="str">
        <f>IF(AND(M119=1,Tabuľka32[[#This Row],[Dosiahnutý štandardný výstup v čase predloženia ŽoNFP7]]&gt;=0),Tabuľka32[[#This Row],[Dosiahnutý štandardný výstup v čase predloženia ŽoNFP7]],0)</f>
        <v/>
      </c>
    </row>
    <row r="120" spans="1:14" ht="18" customHeight="1" x14ac:dyDescent="0.25">
      <c r="A120" s="59" t="s">
        <v>321</v>
      </c>
      <c r="B120" s="14" t="s">
        <v>53</v>
      </c>
      <c r="C120" s="60">
        <v>826</v>
      </c>
      <c r="D120" s="61" t="s">
        <v>191</v>
      </c>
      <c r="E120" s="62">
        <v>2137</v>
      </c>
      <c r="F120" s="20"/>
      <c r="G12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20" s="36"/>
      <c r="I12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20" s="20"/>
      <c r="K12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20" s="34"/>
      <c r="M120" s="4">
        <v>1</v>
      </c>
      <c r="N120" s="39" t="str">
        <f>IF(AND(M120=1,Tabuľka32[[#This Row],[Dosiahnutý štandardný výstup v čase predloženia ŽoNFP7]]&gt;=0),Tabuľka32[[#This Row],[Dosiahnutý štandardný výstup v čase predloženia ŽoNFP7]],0)</f>
        <v/>
      </c>
    </row>
    <row r="121" spans="1:14" ht="18" customHeight="1" x14ac:dyDescent="0.25">
      <c r="A121" s="59" t="s">
        <v>321</v>
      </c>
      <c r="B121" s="14" t="s">
        <v>53</v>
      </c>
      <c r="C121" s="60">
        <v>713</v>
      </c>
      <c r="D121" s="61" t="s">
        <v>192</v>
      </c>
      <c r="E121" s="62">
        <v>2137</v>
      </c>
      <c r="F121" s="20"/>
      <c r="G12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21" s="36"/>
      <c r="I12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21" s="20"/>
      <c r="K12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21" s="34"/>
      <c r="M121" s="4">
        <v>1</v>
      </c>
      <c r="N121" s="39" t="str">
        <f>IF(AND(M121=1,Tabuľka32[[#This Row],[Dosiahnutý štandardný výstup v čase predloženia ŽoNFP7]]&gt;=0),Tabuľka32[[#This Row],[Dosiahnutý štandardný výstup v čase predloženia ŽoNFP7]],0)</f>
        <v/>
      </c>
    </row>
    <row r="122" spans="1:14" ht="18" customHeight="1" x14ac:dyDescent="0.25">
      <c r="A122" s="59" t="s">
        <v>321</v>
      </c>
      <c r="B122" s="14" t="s">
        <v>53</v>
      </c>
      <c r="C122" s="60">
        <v>726</v>
      </c>
      <c r="D122" s="61" t="s">
        <v>193</v>
      </c>
      <c r="E122" s="62">
        <v>2137</v>
      </c>
      <c r="F122" s="20"/>
      <c r="G12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22" s="36"/>
      <c r="I12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22" s="20"/>
      <c r="K12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22" s="34"/>
      <c r="M122" s="4">
        <v>1</v>
      </c>
      <c r="N122" s="39" t="str">
        <f>IF(AND(M122=1,Tabuľka32[[#This Row],[Dosiahnutý štandardný výstup v čase predloženia ŽoNFP7]]&gt;=0),Tabuľka32[[#This Row],[Dosiahnutý štandardný výstup v čase predloženia ŽoNFP7]],0)</f>
        <v/>
      </c>
    </row>
    <row r="123" spans="1:14" ht="18" customHeight="1" x14ac:dyDescent="0.25">
      <c r="A123" s="59" t="s">
        <v>321</v>
      </c>
      <c r="B123" s="14" t="s">
        <v>53</v>
      </c>
      <c r="C123" s="60">
        <v>739</v>
      </c>
      <c r="D123" s="61" t="s">
        <v>195</v>
      </c>
      <c r="E123" s="62">
        <v>2137</v>
      </c>
      <c r="F123" s="20"/>
      <c r="G12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23" s="36"/>
      <c r="I12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23" s="20"/>
      <c r="K12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23" s="34"/>
      <c r="M123" s="4">
        <v>1</v>
      </c>
      <c r="N123" s="39" t="str">
        <f>IF(AND(M123=1,Tabuľka32[[#This Row],[Dosiahnutý štandardný výstup v čase predloženia ŽoNFP7]]&gt;=0),Tabuľka32[[#This Row],[Dosiahnutý štandardný výstup v čase predloženia ŽoNFP7]],0)</f>
        <v/>
      </c>
    </row>
    <row r="124" spans="1:14" ht="18" customHeight="1" x14ac:dyDescent="0.25">
      <c r="A124" s="59" t="s">
        <v>321</v>
      </c>
      <c r="B124" s="14" t="s">
        <v>53</v>
      </c>
      <c r="C124" s="60">
        <v>744</v>
      </c>
      <c r="D124" s="61" t="s">
        <v>196</v>
      </c>
      <c r="E124" s="62">
        <v>2137</v>
      </c>
      <c r="F124" s="20"/>
      <c r="G12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24" s="36"/>
      <c r="I12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24" s="20"/>
      <c r="K12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24" s="34"/>
      <c r="M124" s="4">
        <v>1</v>
      </c>
      <c r="N124" s="39" t="str">
        <f>IF(AND(M124=1,Tabuľka32[[#This Row],[Dosiahnutý štandardný výstup v čase predloženia ŽoNFP7]]&gt;=0),Tabuľka32[[#This Row],[Dosiahnutý štandardný výstup v čase predloženia ŽoNFP7]],0)</f>
        <v/>
      </c>
    </row>
    <row r="125" spans="1:14" ht="18" customHeight="1" x14ac:dyDescent="0.25">
      <c r="A125" s="59" t="s">
        <v>321</v>
      </c>
      <c r="B125" s="14" t="s">
        <v>53</v>
      </c>
      <c r="C125" s="60">
        <v>745</v>
      </c>
      <c r="D125" s="61" t="s">
        <v>197</v>
      </c>
      <c r="E125" s="62">
        <v>2137</v>
      </c>
      <c r="F125" s="20"/>
      <c r="G12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25" s="36"/>
      <c r="I12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25" s="20"/>
      <c r="K12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25" s="34"/>
      <c r="M125" s="4">
        <v>1</v>
      </c>
      <c r="N125" s="39" t="str">
        <f>IF(AND(M125=1,Tabuľka32[[#This Row],[Dosiahnutý štandardný výstup v čase predloženia ŽoNFP7]]&gt;=0),Tabuľka32[[#This Row],[Dosiahnutý štandardný výstup v čase predloženia ŽoNFP7]],0)</f>
        <v/>
      </c>
    </row>
    <row r="126" spans="1:14" ht="18" customHeight="1" x14ac:dyDescent="0.25">
      <c r="A126" s="59" t="s">
        <v>321</v>
      </c>
      <c r="B126" s="14" t="s">
        <v>53</v>
      </c>
      <c r="C126" s="60">
        <v>737</v>
      </c>
      <c r="D126" s="61" t="s">
        <v>198</v>
      </c>
      <c r="E126" s="62">
        <v>2137</v>
      </c>
      <c r="F126" s="20"/>
      <c r="G12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26" s="36"/>
      <c r="I12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26" s="20"/>
      <c r="K12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26" s="34"/>
      <c r="M126" s="4">
        <v>1</v>
      </c>
      <c r="N126" s="39" t="str">
        <f>IF(AND(M126=1,Tabuľka32[[#This Row],[Dosiahnutý štandardný výstup v čase predloženia ŽoNFP7]]&gt;=0),Tabuľka32[[#This Row],[Dosiahnutý štandardný výstup v čase predloženia ŽoNFP7]],0)</f>
        <v/>
      </c>
    </row>
    <row r="127" spans="1:14" ht="18" customHeight="1" x14ac:dyDescent="0.25">
      <c r="A127" s="59" t="s">
        <v>321</v>
      </c>
      <c r="B127" s="14" t="s">
        <v>53</v>
      </c>
      <c r="C127" s="60">
        <v>738</v>
      </c>
      <c r="D127" s="61" t="s">
        <v>199</v>
      </c>
      <c r="E127" s="62">
        <v>2137</v>
      </c>
      <c r="F127" s="20"/>
      <c r="G12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27" s="36"/>
      <c r="I12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27" s="20"/>
      <c r="K12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27" s="34"/>
      <c r="M127" s="4">
        <v>1</v>
      </c>
      <c r="N127" s="39" t="str">
        <f>IF(AND(M127=1,Tabuľka32[[#This Row],[Dosiahnutý štandardný výstup v čase predloženia ŽoNFP7]]&gt;=0),Tabuľka32[[#This Row],[Dosiahnutý štandardný výstup v čase predloženia ŽoNFP7]],0)</f>
        <v/>
      </c>
    </row>
    <row r="128" spans="1:14" ht="18" customHeight="1" x14ac:dyDescent="0.25">
      <c r="A128" s="59" t="s">
        <v>321</v>
      </c>
      <c r="B128" s="14" t="s">
        <v>53</v>
      </c>
      <c r="C128" s="60">
        <v>718</v>
      </c>
      <c r="D128" s="61" t="s">
        <v>200</v>
      </c>
      <c r="E128" s="62">
        <v>2137</v>
      </c>
      <c r="F128" s="20"/>
      <c r="G12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28" s="36"/>
      <c r="I12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28" s="20"/>
      <c r="K12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28" s="34"/>
      <c r="M128" s="4">
        <v>1</v>
      </c>
      <c r="N128" s="39" t="str">
        <f>IF(AND(M128=1,Tabuľka32[[#This Row],[Dosiahnutý štandardný výstup v čase predloženia ŽoNFP7]]&gt;=0),Tabuľka32[[#This Row],[Dosiahnutý štandardný výstup v čase predloženia ŽoNFP7]],0)</f>
        <v/>
      </c>
    </row>
    <row r="129" spans="1:14" ht="18" customHeight="1" x14ac:dyDescent="0.25">
      <c r="A129" s="59" t="s">
        <v>321</v>
      </c>
      <c r="B129" s="14" t="s">
        <v>53</v>
      </c>
      <c r="C129" s="60">
        <v>719</v>
      </c>
      <c r="D129" s="61" t="s">
        <v>201</v>
      </c>
      <c r="E129" s="62">
        <v>2137</v>
      </c>
      <c r="F129" s="20"/>
      <c r="G12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29" s="36"/>
      <c r="I12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29" s="20"/>
      <c r="K12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29" s="34"/>
      <c r="N129" s="39">
        <f>IF(AND(M129=1,Tabuľka32[[#This Row],[Dosiahnutý štandardný výstup v čase predloženia ŽoNFP7]]&gt;=0),Tabuľka32[[#This Row],[Dosiahnutý štandardný výstup v čase predloženia ŽoNFP7]],0)</f>
        <v>0</v>
      </c>
    </row>
    <row r="130" spans="1:14" ht="18" customHeight="1" x14ac:dyDescent="0.25">
      <c r="A130" s="59" t="s">
        <v>321</v>
      </c>
      <c r="B130" s="14" t="s">
        <v>53</v>
      </c>
      <c r="C130" s="60">
        <v>667</v>
      </c>
      <c r="D130" s="61" t="s">
        <v>322</v>
      </c>
      <c r="E130" s="62">
        <v>2137</v>
      </c>
      <c r="F130" s="20"/>
      <c r="G13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30" s="36"/>
      <c r="I13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30" s="20"/>
      <c r="K13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30" s="34"/>
      <c r="M130" s="4">
        <v>1</v>
      </c>
      <c r="N130" s="39" t="str">
        <f>IF(AND(M130=1,Tabuľka32[[#This Row],[Dosiahnutý štandardný výstup v čase predloženia ŽoNFP7]]&gt;=0),Tabuľka32[[#This Row],[Dosiahnutý štandardný výstup v čase predloženia ŽoNFP7]],0)</f>
        <v/>
      </c>
    </row>
    <row r="131" spans="1:14" ht="18" customHeight="1" x14ac:dyDescent="0.25">
      <c r="A131" s="59" t="s">
        <v>321</v>
      </c>
      <c r="B131" s="14" t="s">
        <v>53</v>
      </c>
      <c r="C131" s="60">
        <v>830</v>
      </c>
      <c r="D131" s="61" t="s">
        <v>323</v>
      </c>
      <c r="E131" s="62">
        <v>2137</v>
      </c>
      <c r="F131" s="20"/>
      <c r="G13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31" s="36"/>
      <c r="I13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31" s="20"/>
      <c r="K13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31" s="34"/>
      <c r="N131" s="39">
        <f>IF(AND(M131=1,Tabuľka32[[#This Row],[Dosiahnutý štandardný výstup v čase predloženia ŽoNFP7]]&gt;=0),Tabuľka32[[#This Row],[Dosiahnutý štandardný výstup v čase predloženia ŽoNFP7]],0)</f>
        <v>0</v>
      </c>
    </row>
    <row r="132" spans="1:14" ht="18" customHeight="1" x14ac:dyDescent="0.25">
      <c r="A132" s="59" t="s">
        <v>321</v>
      </c>
      <c r="B132" s="14" t="s">
        <v>53</v>
      </c>
      <c r="C132" s="60">
        <v>117</v>
      </c>
      <c r="D132" s="61" t="s">
        <v>324</v>
      </c>
      <c r="E132" s="62">
        <v>2137</v>
      </c>
      <c r="F132" s="20"/>
      <c r="G13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32" s="36"/>
      <c r="I13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32" s="20"/>
      <c r="K13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32" s="34"/>
      <c r="N132" s="39">
        <f>IF(AND(M132=1,Tabuľka32[[#This Row],[Dosiahnutý štandardný výstup v čase predloženia ŽoNFP7]]&gt;=0),Tabuľka32[[#This Row],[Dosiahnutý štandardný výstup v čase predloženia ŽoNFP7]],0)</f>
        <v>0</v>
      </c>
    </row>
    <row r="133" spans="1:14" ht="18" customHeight="1" x14ac:dyDescent="0.25">
      <c r="A133" s="59" t="s">
        <v>321</v>
      </c>
      <c r="B133" s="14" t="s">
        <v>53</v>
      </c>
      <c r="C133" s="60">
        <v>110</v>
      </c>
      <c r="D133" s="61" t="s">
        <v>325</v>
      </c>
      <c r="E133" s="62">
        <v>2137</v>
      </c>
      <c r="F133" s="20"/>
      <c r="G13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33" s="36"/>
      <c r="I13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33" s="20"/>
      <c r="K13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33" s="34"/>
      <c r="M133" s="4">
        <v>1</v>
      </c>
      <c r="N133" s="39" t="str">
        <f>IF(AND(M133=1,Tabuľka32[[#This Row],[Dosiahnutý štandardný výstup v čase predloženia ŽoNFP7]]&gt;=0),Tabuľka32[[#This Row],[Dosiahnutý štandardný výstup v čase predloženia ŽoNFP7]],0)</f>
        <v/>
      </c>
    </row>
    <row r="134" spans="1:14" ht="18" customHeight="1" x14ac:dyDescent="0.25">
      <c r="A134" s="59" t="s">
        <v>321</v>
      </c>
      <c r="B134" s="14" t="s">
        <v>53</v>
      </c>
      <c r="C134" s="60">
        <v>203</v>
      </c>
      <c r="D134" s="61" t="s">
        <v>326</v>
      </c>
      <c r="E134" s="62">
        <v>2137</v>
      </c>
      <c r="F134" s="20"/>
      <c r="G13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34" s="36"/>
      <c r="I13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34" s="20"/>
      <c r="K13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34" s="34"/>
      <c r="N134" s="39">
        <f>IF(AND(M134=1,Tabuľka32[[#This Row],[Dosiahnutý štandardný výstup v čase predloženia ŽoNFP7]]&gt;=0),Tabuľka32[[#This Row],[Dosiahnutý štandardný výstup v čase predloženia ŽoNFP7]],0)</f>
        <v>0</v>
      </c>
    </row>
    <row r="135" spans="1:14" ht="18" customHeight="1" x14ac:dyDescent="0.25">
      <c r="A135" s="59" t="s">
        <v>24</v>
      </c>
      <c r="B135" s="14" t="s">
        <v>53</v>
      </c>
      <c r="C135" s="60">
        <v>629</v>
      </c>
      <c r="D135" s="61" t="s">
        <v>243</v>
      </c>
      <c r="E135" s="62">
        <v>71699</v>
      </c>
      <c r="F135" s="20"/>
      <c r="G13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35" s="36"/>
      <c r="I13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35" s="20"/>
      <c r="K13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35" s="34"/>
      <c r="N135" s="39">
        <f>IF(AND(M135=1,Tabuľka32[[#This Row],[Dosiahnutý štandardný výstup v čase predloženia ŽoNFP7]]&gt;=0),Tabuľka32[[#This Row],[Dosiahnutý štandardný výstup v čase predloženia ŽoNFP7]],0)</f>
        <v>0</v>
      </c>
    </row>
    <row r="136" spans="1:14" ht="18" customHeight="1" x14ac:dyDescent="0.25">
      <c r="A136" s="59" t="s">
        <v>24</v>
      </c>
      <c r="B136" s="14" t="s">
        <v>53</v>
      </c>
      <c r="C136" s="60">
        <v>712</v>
      </c>
      <c r="D136" s="61" t="s">
        <v>219</v>
      </c>
      <c r="E136" s="62">
        <v>71699</v>
      </c>
      <c r="F136" s="20"/>
      <c r="G13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36" s="36"/>
      <c r="I13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36" s="20"/>
      <c r="K13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36" s="34"/>
      <c r="M136" s="4">
        <v>1</v>
      </c>
      <c r="N136" s="39" t="str">
        <f>IF(AND(M136=1,Tabuľka32[[#This Row],[Dosiahnutý štandardný výstup v čase predloženia ŽoNFP7]]&gt;=0),Tabuľka32[[#This Row],[Dosiahnutý štandardný výstup v čase predloženia ŽoNFP7]],0)</f>
        <v/>
      </c>
    </row>
    <row r="137" spans="1:14" ht="18" customHeight="1" x14ac:dyDescent="0.25">
      <c r="A137" s="59" t="s">
        <v>24</v>
      </c>
      <c r="B137" s="14" t="s">
        <v>53</v>
      </c>
      <c r="C137" s="60">
        <v>818</v>
      </c>
      <c r="D137" s="61" t="s">
        <v>220</v>
      </c>
      <c r="E137" s="62">
        <v>71699</v>
      </c>
      <c r="F137" s="20"/>
      <c r="G13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37" s="36"/>
      <c r="I13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37" s="20"/>
      <c r="K13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37" s="34"/>
      <c r="M137" s="4">
        <v>1</v>
      </c>
      <c r="N137" s="39" t="str">
        <f>IF(AND(M137=1,Tabuľka32[[#This Row],[Dosiahnutý štandardný výstup v čase predloženia ŽoNFP7]]&gt;=0),Tabuľka32[[#This Row],[Dosiahnutý štandardný výstup v čase predloženia ŽoNFP7]],0)</f>
        <v/>
      </c>
    </row>
    <row r="138" spans="1:14" ht="18" customHeight="1" x14ac:dyDescent="0.25">
      <c r="A138" s="59" t="s">
        <v>24</v>
      </c>
      <c r="B138" s="14" t="s">
        <v>53</v>
      </c>
      <c r="C138" s="60">
        <v>703</v>
      </c>
      <c r="D138" s="61" t="s">
        <v>221</v>
      </c>
      <c r="E138" s="62">
        <v>71699</v>
      </c>
      <c r="F138" s="20"/>
      <c r="G13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38" s="36"/>
      <c r="I13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38" s="20"/>
      <c r="K13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38" s="34"/>
      <c r="M138" s="4">
        <v>1</v>
      </c>
      <c r="N138" s="39" t="str">
        <f>IF(AND(M138=1,Tabuľka32[[#This Row],[Dosiahnutý štandardný výstup v čase predloženia ŽoNFP7]]&gt;=0),Tabuľka32[[#This Row],[Dosiahnutý štandardný výstup v čase predloženia ŽoNFP7]],0)</f>
        <v/>
      </c>
    </row>
    <row r="139" spans="1:14" ht="18" customHeight="1" x14ac:dyDescent="0.25">
      <c r="A139" s="59" t="s">
        <v>24</v>
      </c>
      <c r="B139" s="14" t="s">
        <v>53</v>
      </c>
      <c r="C139" s="60">
        <v>731</v>
      </c>
      <c r="D139" s="61" t="s">
        <v>225</v>
      </c>
      <c r="E139" s="62">
        <v>71699</v>
      </c>
      <c r="F139" s="20"/>
      <c r="G13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39" s="36"/>
      <c r="I13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39" s="20"/>
      <c r="K13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39" s="34"/>
      <c r="M139" s="4">
        <v>1</v>
      </c>
      <c r="N139" s="39" t="str">
        <f>IF(AND(M139=1,Tabuľka32[[#This Row],[Dosiahnutý štandardný výstup v čase predloženia ŽoNFP7]]&gt;=0),Tabuľka32[[#This Row],[Dosiahnutý štandardný výstup v čase predloženia ŽoNFP7]],0)</f>
        <v/>
      </c>
    </row>
    <row r="140" spans="1:14" ht="18" customHeight="1" x14ac:dyDescent="0.25">
      <c r="A140" s="59" t="s">
        <v>24</v>
      </c>
      <c r="B140" s="14" t="s">
        <v>53</v>
      </c>
      <c r="C140" s="60">
        <v>704</v>
      </c>
      <c r="D140" s="61" t="s">
        <v>222</v>
      </c>
      <c r="E140" s="62">
        <v>71699</v>
      </c>
      <c r="F140" s="20"/>
      <c r="G14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40" s="36"/>
      <c r="I14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40" s="20"/>
      <c r="K14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40" s="34"/>
      <c r="M140" s="4">
        <v>1</v>
      </c>
      <c r="N140" s="39" t="str">
        <f>IF(AND(M140=1,Tabuľka32[[#This Row],[Dosiahnutý štandardný výstup v čase predloženia ŽoNFP7]]&gt;=0),Tabuľka32[[#This Row],[Dosiahnutý štandardný výstup v čase predloženia ŽoNFP7]],0)</f>
        <v/>
      </c>
    </row>
    <row r="141" spans="1:14" ht="18" customHeight="1" x14ac:dyDescent="0.25">
      <c r="A141" s="59" t="s">
        <v>24</v>
      </c>
      <c r="B141" s="14" t="s">
        <v>53</v>
      </c>
      <c r="C141" s="60">
        <v>732</v>
      </c>
      <c r="D141" s="61" t="s">
        <v>226</v>
      </c>
      <c r="E141" s="62">
        <v>71699</v>
      </c>
      <c r="F141" s="20"/>
      <c r="G14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41" s="36"/>
      <c r="I14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41" s="20"/>
      <c r="K14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41" s="34"/>
      <c r="M141" s="4">
        <v>1</v>
      </c>
      <c r="N141" s="39" t="str">
        <f>IF(AND(M141=1,Tabuľka32[[#This Row],[Dosiahnutý štandardný výstup v čase predloženia ŽoNFP7]]&gt;=0),Tabuľka32[[#This Row],[Dosiahnutý štandardný výstup v čase predloženia ŽoNFP7]],0)</f>
        <v/>
      </c>
    </row>
    <row r="142" spans="1:14" ht="18" customHeight="1" x14ac:dyDescent="0.25">
      <c r="A142" s="59" t="s">
        <v>24</v>
      </c>
      <c r="B142" s="14" t="s">
        <v>53</v>
      </c>
      <c r="C142" s="60">
        <v>705</v>
      </c>
      <c r="D142" s="61" t="s">
        <v>223</v>
      </c>
      <c r="E142" s="62">
        <v>71699</v>
      </c>
      <c r="F142" s="20"/>
      <c r="G14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42" s="36"/>
      <c r="I14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42" s="20"/>
      <c r="K14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42" s="34"/>
      <c r="M142" s="4">
        <v>1</v>
      </c>
      <c r="N142" s="39" t="str">
        <f>IF(AND(M142=1,Tabuľka32[[#This Row],[Dosiahnutý štandardný výstup v čase predloženia ŽoNFP7]]&gt;=0),Tabuľka32[[#This Row],[Dosiahnutý štandardný výstup v čase predloženia ŽoNFP7]],0)</f>
        <v/>
      </c>
    </row>
    <row r="143" spans="1:14" ht="18" customHeight="1" x14ac:dyDescent="0.25">
      <c r="A143" s="59" t="s">
        <v>24</v>
      </c>
      <c r="B143" s="14" t="s">
        <v>53</v>
      </c>
      <c r="C143" s="60">
        <v>733</v>
      </c>
      <c r="D143" s="61" t="s">
        <v>227</v>
      </c>
      <c r="E143" s="62">
        <v>71699</v>
      </c>
      <c r="F143" s="20"/>
      <c r="G14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43" s="36"/>
      <c r="I14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43" s="20"/>
      <c r="K14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43" s="34"/>
      <c r="M143" s="4">
        <v>1</v>
      </c>
      <c r="N143" s="39" t="str">
        <f>IF(AND(M143=1,Tabuľka32[[#This Row],[Dosiahnutý štandardný výstup v čase predloženia ŽoNFP7]]&gt;=0),Tabuľka32[[#This Row],[Dosiahnutý štandardný výstup v čase predloženia ŽoNFP7]],0)</f>
        <v/>
      </c>
    </row>
    <row r="144" spans="1:14" ht="18" customHeight="1" x14ac:dyDescent="0.25">
      <c r="A144" s="59" t="s">
        <v>24</v>
      </c>
      <c r="B144" s="14" t="s">
        <v>53</v>
      </c>
      <c r="C144" s="60">
        <v>706</v>
      </c>
      <c r="D144" s="61" t="s">
        <v>224</v>
      </c>
      <c r="E144" s="62">
        <v>71699</v>
      </c>
      <c r="F144" s="20"/>
      <c r="G14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44" s="36"/>
      <c r="I14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44" s="20"/>
      <c r="K14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44" s="34"/>
      <c r="M144" s="4">
        <v>1</v>
      </c>
      <c r="N144" s="39" t="str">
        <f>IF(AND(M144=1,Tabuľka32[[#This Row],[Dosiahnutý štandardný výstup v čase predloženia ŽoNFP7]]&gt;=0),Tabuľka32[[#This Row],[Dosiahnutý štandardný výstup v čase predloženia ŽoNFP7]],0)</f>
        <v/>
      </c>
    </row>
    <row r="145" spans="1:14" ht="18" customHeight="1" x14ac:dyDescent="0.25">
      <c r="A145" s="59" t="s">
        <v>24</v>
      </c>
      <c r="B145" s="14" t="s">
        <v>53</v>
      </c>
      <c r="C145" s="60">
        <v>734</v>
      </c>
      <c r="D145" s="61" t="s">
        <v>228</v>
      </c>
      <c r="E145" s="62">
        <v>71699</v>
      </c>
      <c r="F145" s="20"/>
      <c r="G14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45" s="36"/>
      <c r="I14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45" s="20"/>
      <c r="K14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45" s="34"/>
      <c r="M145" s="4">
        <v>1</v>
      </c>
      <c r="N145" s="39" t="str">
        <f>IF(AND(M145=1,Tabuľka32[[#This Row],[Dosiahnutý štandardný výstup v čase predloženia ŽoNFP7]]&gt;=0),Tabuľka32[[#This Row],[Dosiahnutý štandardný výstup v čase predloženia ŽoNFP7]],0)</f>
        <v/>
      </c>
    </row>
    <row r="146" spans="1:14" ht="18" customHeight="1" x14ac:dyDescent="0.25">
      <c r="A146" s="59" t="s">
        <v>24</v>
      </c>
      <c r="B146" s="14" t="s">
        <v>53</v>
      </c>
      <c r="C146" s="60">
        <v>715</v>
      </c>
      <c r="D146" s="61" t="s">
        <v>181</v>
      </c>
      <c r="E146" s="62">
        <v>71699</v>
      </c>
      <c r="F146" s="20"/>
      <c r="G14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46" s="36"/>
      <c r="I14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46" s="20"/>
      <c r="K14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46" s="34"/>
      <c r="M146" s="4">
        <v>1</v>
      </c>
      <c r="N146" s="39" t="str">
        <f>IF(AND(M146=1,Tabuľka32[[#This Row],[Dosiahnutý štandardný výstup v čase predloženia ŽoNFP7]]&gt;=0),Tabuľka32[[#This Row],[Dosiahnutý štandardný výstup v čase predloženia ŽoNFP7]],0)</f>
        <v/>
      </c>
    </row>
    <row r="147" spans="1:14" ht="18" customHeight="1" x14ac:dyDescent="0.25">
      <c r="A147" s="59" t="s">
        <v>24</v>
      </c>
      <c r="B147" s="14" t="s">
        <v>53</v>
      </c>
      <c r="C147" s="60">
        <v>808</v>
      </c>
      <c r="D147" s="61" t="s">
        <v>182</v>
      </c>
      <c r="E147" s="62">
        <v>71699</v>
      </c>
      <c r="F147" s="20"/>
      <c r="G14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47" s="36"/>
      <c r="I14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47" s="20"/>
      <c r="K14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47" s="34"/>
      <c r="M147" s="4">
        <v>1</v>
      </c>
      <c r="N147" s="39" t="str">
        <f>IF(AND(M147=1,Tabuľka32[[#This Row],[Dosiahnutý štandardný výstup v čase predloženia ŽoNFP7]]&gt;=0),Tabuľka32[[#This Row],[Dosiahnutý štandardný výstup v čase predloženia ŽoNFP7]],0)</f>
        <v/>
      </c>
    </row>
    <row r="148" spans="1:14" ht="18" customHeight="1" x14ac:dyDescent="0.25">
      <c r="A148" s="59" t="s">
        <v>24</v>
      </c>
      <c r="B148" s="14" t="s">
        <v>53</v>
      </c>
      <c r="C148" s="60">
        <v>727</v>
      </c>
      <c r="D148" s="61" t="s">
        <v>229</v>
      </c>
      <c r="E148" s="62">
        <v>71699</v>
      </c>
      <c r="F148" s="20"/>
      <c r="G14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48" s="36"/>
      <c r="I14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48" s="20"/>
      <c r="K14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48" s="34"/>
      <c r="M148" s="4">
        <v>1</v>
      </c>
      <c r="N148" s="39" t="str">
        <f>IF(AND(M148=1,Tabuľka32[[#This Row],[Dosiahnutý štandardný výstup v čase predloženia ŽoNFP7]]&gt;=0),Tabuľka32[[#This Row],[Dosiahnutý štandardný výstup v čase predloženia ŽoNFP7]],0)</f>
        <v/>
      </c>
    </row>
    <row r="149" spans="1:14" ht="18" customHeight="1" x14ac:dyDescent="0.25">
      <c r="A149" s="59" t="s">
        <v>24</v>
      </c>
      <c r="B149" s="14" t="s">
        <v>53</v>
      </c>
      <c r="C149" s="60">
        <v>728</v>
      </c>
      <c r="D149" s="61" t="s">
        <v>230</v>
      </c>
      <c r="E149" s="62">
        <v>71699</v>
      </c>
      <c r="F149" s="20"/>
      <c r="G14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49" s="36"/>
      <c r="I14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49" s="20"/>
      <c r="K14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49" s="34"/>
      <c r="M149" s="4">
        <v>1</v>
      </c>
      <c r="N149" s="39" t="str">
        <f>IF(AND(M149=1,Tabuľka32[[#This Row],[Dosiahnutý štandardný výstup v čase predloženia ŽoNFP7]]&gt;=0),Tabuľka32[[#This Row],[Dosiahnutý štandardný výstup v čase predloženia ŽoNFP7]],0)</f>
        <v/>
      </c>
    </row>
    <row r="150" spans="1:14" ht="18" customHeight="1" x14ac:dyDescent="0.25">
      <c r="A150" s="59" t="s">
        <v>24</v>
      </c>
      <c r="B150" s="14" t="s">
        <v>53</v>
      </c>
      <c r="C150" s="60">
        <v>815</v>
      </c>
      <c r="D150" s="61" t="s">
        <v>231</v>
      </c>
      <c r="E150" s="62">
        <v>71699</v>
      </c>
      <c r="F150" s="20"/>
      <c r="G15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50" s="36"/>
      <c r="I15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50" s="20"/>
      <c r="K15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50" s="34"/>
      <c r="M150" s="4">
        <v>1</v>
      </c>
      <c r="N150" s="39" t="str">
        <f>IF(AND(M150=1,Tabuľka32[[#This Row],[Dosiahnutý štandardný výstup v čase predloženia ŽoNFP7]]&gt;=0),Tabuľka32[[#This Row],[Dosiahnutý štandardný výstup v čase predloženia ŽoNFP7]],0)</f>
        <v/>
      </c>
    </row>
    <row r="151" spans="1:14" ht="18" customHeight="1" x14ac:dyDescent="0.25">
      <c r="A151" s="59" t="s">
        <v>24</v>
      </c>
      <c r="B151" s="14" t="s">
        <v>53</v>
      </c>
      <c r="C151" s="60">
        <v>701</v>
      </c>
      <c r="D151" s="61" t="s">
        <v>232</v>
      </c>
      <c r="E151" s="62">
        <v>71699</v>
      </c>
      <c r="F151" s="20"/>
      <c r="G15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51" s="36"/>
      <c r="I15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51" s="20"/>
      <c r="K15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51" s="34"/>
      <c r="M151" s="4">
        <v>1</v>
      </c>
      <c r="N151" s="39" t="str">
        <f>IF(AND(M151=1,Tabuľka32[[#This Row],[Dosiahnutý štandardný výstup v čase predloženia ŽoNFP7]]&gt;=0),Tabuľka32[[#This Row],[Dosiahnutý štandardný výstup v čase predloženia ŽoNFP7]],0)</f>
        <v/>
      </c>
    </row>
    <row r="152" spans="1:14" ht="18" customHeight="1" x14ac:dyDescent="0.25">
      <c r="A152" s="59" t="s">
        <v>24</v>
      </c>
      <c r="B152" s="14" t="s">
        <v>53</v>
      </c>
      <c r="C152" s="60">
        <v>740</v>
      </c>
      <c r="D152" s="61" t="s">
        <v>233</v>
      </c>
      <c r="E152" s="62">
        <v>71699</v>
      </c>
      <c r="F152" s="20"/>
      <c r="G15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52" s="36"/>
      <c r="I15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52" s="20"/>
      <c r="K15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52" s="34"/>
      <c r="M152" s="4">
        <v>1</v>
      </c>
      <c r="N152" s="39" t="str">
        <f>IF(AND(M152=1,Tabuľka32[[#This Row],[Dosiahnutý štandardný výstup v čase predloženia ŽoNFP7]]&gt;=0),Tabuľka32[[#This Row],[Dosiahnutý štandardný výstup v čase predloženia ŽoNFP7]],0)</f>
        <v/>
      </c>
    </row>
    <row r="153" spans="1:14" ht="18" customHeight="1" x14ac:dyDescent="0.25">
      <c r="A153" s="59" t="s">
        <v>24</v>
      </c>
      <c r="B153" s="14" t="s">
        <v>53</v>
      </c>
      <c r="C153" s="60">
        <v>741</v>
      </c>
      <c r="D153" s="61" t="s">
        <v>234</v>
      </c>
      <c r="E153" s="62">
        <v>71699</v>
      </c>
      <c r="F153" s="20"/>
      <c r="G15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53" s="36"/>
      <c r="I15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53" s="20"/>
      <c r="K15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53" s="34"/>
      <c r="M153" s="4">
        <v>1</v>
      </c>
      <c r="N153" s="39" t="str">
        <f>IF(AND(M153=1,Tabuľka32[[#This Row],[Dosiahnutý štandardný výstup v čase predloženia ŽoNFP7]]&gt;=0),Tabuľka32[[#This Row],[Dosiahnutý štandardný výstup v čase predloženia ŽoNFP7]],0)</f>
        <v/>
      </c>
    </row>
    <row r="154" spans="1:14" ht="18" customHeight="1" x14ac:dyDescent="0.25">
      <c r="A154" s="59" t="s">
        <v>24</v>
      </c>
      <c r="B154" s="14" t="s">
        <v>53</v>
      </c>
      <c r="C154" s="60">
        <v>742</v>
      </c>
      <c r="D154" s="61" t="s">
        <v>235</v>
      </c>
      <c r="E154" s="62">
        <v>71699</v>
      </c>
      <c r="F154" s="20"/>
      <c r="G15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54" s="36"/>
      <c r="I15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54" s="20"/>
      <c r="K15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54" s="34"/>
      <c r="M154" s="4">
        <v>1</v>
      </c>
      <c r="N154" s="39" t="str">
        <f>IF(AND(M154=1,Tabuľka32[[#This Row],[Dosiahnutý štandardný výstup v čase predloženia ŽoNFP7]]&gt;=0),Tabuľka32[[#This Row],[Dosiahnutý štandardný výstup v čase predloženia ŽoNFP7]],0)</f>
        <v/>
      </c>
    </row>
    <row r="155" spans="1:14" ht="18" customHeight="1" x14ac:dyDescent="0.25">
      <c r="A155" s="59" t="s">
        <v>24</v>
      </c>
      <c r="B155" s="14" t="s">
        <v>53</v>
      </c>
      <c r="C155" s="60">
        <v>743</v>
      </c>
      <c r="D155" s="61" t="s">
        <v>236</v>
      </c>
      <c r="E155" s="62">
        <v>71699</v>
      </c>
      <c r="F155" s="20"/>
      <c r="G15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55" s="36"/>
      <c r="I15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55" s="20"/>
      <c r="K15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55" s="34"/>
      <c r="M155" s="4">
        <v>1</v>
      </c>
      <c r="N155" s="39" t="str">
        <f>IF(AND(M155=1,Tabuľka32[[#This Row],[Dosiahnutý štandardný výstup v čase predloženia ŽoNFP7]]&gt;=0),Tabuľka32[[#This Row],[Dosiahnutý štandardný výstup v čase predloženia ŽoNFP7]],0)</f>
        <v/>
      </c>
    </row>
    <row r="156" spans="1:14" ht="18" customHeight="1" x14ac:dyDescent="0.25">
      <c r="A156" s="59" t="s">
        <v>24</v>
      </c>
      <c r="B156" s="14" t="s">
        <v>53</v>
      </c>
      <c r="C156" s="60">
        <v>809</v>
      </c>
      <c r="D156" s="61" t="s">
        <v>237</v>
      </c>
      <c r="E156" s="62">
        <v>71699</v>
      </c>
      <c r="F156" s="20"/>
      <c r="G15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56" s="36"/>
      <c r="I15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56" s="20"/>
      <c r="K15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56" s="34"/>
      <c r="M156" s="4">
        <v>1</v>
      </c>
      <c r="N156" s="39" t="str">
        <f>IF(AND(M156=1,Tabuľka32[[#This Row],[Dosiahnutý štandardný výstup v čase predloženia ŽoNFP7]]&gt;=0),Tabuľka32[[#This Row],[Dosiahnutý štandardný výstup v čase predloženia ŽoNFP7]],0)</f>
        <v/>
      </c>
    </row>
    <row r="157" spans="1:14" ht="18" customHeight="1" x14ac:dyDescent="0.25">
      <c r="A157" s="59" t="s">
        <v>24</v>
      </c>
      <c r="B157" s="14" t="s">
        <v>53</v>
      </c>
      <c r="C157" s="60">
        <v>810</v>
      </c>
      <c r="D157" s="61" t="s">
        <v>238</v>
      </c>
      <c r="E157" s="62">
        <v>71699</v>
      </c>
      <c r="F157" s="20"/>
      <c r="G15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57" s="36"/>
      <c r="I15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57" s="20"/>
      <c r="K15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57" s="34"/>
      <c r="M157" s="4">
        <v>1</v>
      </c>
      <c r="N157" s="39" t="str">
        <f>IF(AND(M157=1,Tabuľka32[[#This Row],[Dosiahnutý štandardný výstup v čase predloženia ŽoNFP7]]&gt;=0),Tabuľka32[[#This Row],[Dosiahnutý štandardný výstup v čase predloženia ŽoNFP7]],0)</f>
        <v/>
      </c>
    </row>
    <row r="158" spans="1:14" ht="18" customHeight="1" x14ac:dyDescent="0.25">
      <c r="A158" s="59" t="s">
        <v>24</v>
      </c>
      <c r="B158" s="14" t="s">
        <v>53</v>
      </c>
      <c r="C158" s="60">
        <v>702</v>
      </c>
      <c r="D158" s="61" t="s">
        <v>239</v>
      </c>
      <c r="E158" s="62">
        <v>71699</v>
      </c>
      <c r="F158" s="20"/>
      <c r="G15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58" s="36"/>
      <c r="I15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58" s="20"/>
      <c r="K15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58" s="34"/>
      <c r="M158" s="4">
        <v>1</v>
      </c>
      <c r="N158" s="39" t="str">
        <f>IF(AND(M158=1,Tabuľka32[[#This Row],[Dosiahnutý štandardný výstup v čase predloženia ŽoNFP7]]&gt;=0),Tabuľka32[[#This Row],[Dosiahnutý štandardný výstup v čase predloženia ŽoNFP7]],0)</f>
        <v/>
      </c>
    </row>
    <row r="159" spans="1:14" ht="18" customHeight="1" x14ac:dyDescent="0.25">
      <c r="A159" s="59" t="s">
        <v>24</v>
      </c>
      <c r="B159" s="14" t="s">
        <v>53</v>
      </c>
      <c r="C159" s="60">
        <v>817</v>
      </c>
      <c r="D159" s="61" t="s">
        <v>240</v>
      </c>
      <c r="E159" s="62">
        <v>71699</v>
      </c>
      <c r="F159" s="20"/>
      <c r="G15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59" s="36"/>
      <c r="I15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59" s="20"/>
      <c r="K15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59" s="34"/>
      <c r="M159" s="4">
        <v>1</v>
      </c>
      <c r="N159" s="39" t="str">
        <f>IF(AND(M159=1,Tabuľka32[[#This Row],[Dosiahnutý štandardný výstup v čase predloženia ŽoNFP7]]&gt;=0),Tabuľka32[[#This Row],[Dosiahnutý štandardný výstup v čase predloženia ŽoNFP7]],0)</f>
        <v/>
      </c>
    </row>
    <row r="160" spans="1:14" ht="18" customHeight="1" x14ac:dyDescent="0.25">
      <c r="A160" s="59" t="s">
        <v>24</v>
      </c>
      <c r="B160" s="14" t="s">
        <v>53</v>
      </c>
      <c r="C160" s="60">
        <v>820</v>
      </c>
      <c r="D160" s="61" t="s">
        <v>241</v>
      </c>
      <c r="E160" s="62">
        <v>71699</v>
      </c>
      <c r="F160" s="20"/>
      <c r="G16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60" s="36"/>
      <c r="I16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60" s="20"/>
      <c r="K16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60" s="34"/>
      <c r="M160" s="4">
        <v>1</v>
      </c>
      <c r="N160" s="39" t="str">
        <f>IF(AND(M160=1,Tabuľka32[[#This Row],[Dosiahnutý štandardný výstup v čase predloženia ŽoNFP7]]&gt;=0),Tabuľka32[[#This Row],[Dosiahnutý štandardný výstup v čase predloženia ŽoNFP7]],0)</f>
        <v/>
      </c>
    </row>
    <row r="161" spans="1:14" ht="18" customHeight="1" x14ac:dyDescent="0.25">
      <c r="A161" s="59" t="s">
        <v>24</v>
      </c>
      <c r="B161" s="14" t="s">
        <v>53</v>
      </c>
      <c r="C161" s="60">
        <v>805</v>
      </c>
      <c r="D161" s="61" t="s">
        <v>242</v>
      </c>
      <c r="E161" s="62">
        <v>71699</v>
      </c>
      <c r="F161" s="20"/>
      <c r="G16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61" s="36"/>
      <c r="I16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61" s="20"/>
      <c r="K16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61" s="34"/>
      <c r="M161" s="4">
        <v>1</v>
      </c>
      <c r="N161" s="39" t="str">
        <f>IF(AND(M161=1,Tabuľka32[[#This Row],[Dosiahnutý štandardný výstup v čase predloženia ŽoNFP7]]&gt;=0),Tabuľka32[[#This Row],[Dosiahnutý štandardný výstup v čase predloženia ŽoNFP7]],0)</f>
        <v/>
      </c>
    </row>
    <row r="162" spans="1:14" ht="18" customHeight="1" x14ac:dyDescent="0.25">
      <c r="A162" s="59" t="s">
        <v>24</v>
      </c>
      <c r="B162" s="14" t="s">
        <v>53</v>
      </c>
      <c r="C162" s="60">
        <v>614</v>
      </c>
      <c r="D162" s="61" t="s">
        <v>183</v>
      </c>
      <c r="E162" s="62">
        <v>71699</v>
      </c>
      <c r="F162" s="20"/>
      <c r="G16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62" s="36"/>
      <c r="I16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62" s="20"/>
      <c r="K16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62" s="34"/>
      <c r="M162" s="4">
        <v>1</v>
      </c>
      <c r="N162" s="39" t="str">
        <f>IF(AND(M162=1,Tabuľka32[[#This Row],[Dosiahnutý štandardný výstup v čase predloženia ŽoNFP7]]&gt;=0),Tabuľka32[[#This Row],[Dosiahnutý štandardný výstup v čase predloženia ŽoNFP7]],0)</f>
        <v/>
      </c>
    </row>
    <row r="163" spans="1:14" ht="18" customHeight="1" x14ac:dyDescent="0.25">
      <c r="A163" s="59" t="s">
        <v>24</v>
      </c>
      <c r="B163" s="14" t="s">
        <v>53</v>
      </c>
      <c r="C163" s="60">
        <v>714</v>
      </c>
      <c r="D163" s="61" t="s">
        <v>184</v>
      </c>
      <c r="E163" s="62">
        <v>71699</v>
      </c>
      <c r="F163" s="20"/>
      <c r="G16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63" s="36"/>
      <c r="I16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63" s="20"/>
      <c r="K16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63" s="34"/>
      <c r="M163" s="4">
        <v>1</v>
      </c>
      <c r="N163" s="39" t="str">
        <f>IF(AND(M163=1,Tabuľka32[[#This Row],[Dosiahnutý štandardný výstup v čase predloženia ŽoNFP7]]&gt;=0),Tabuľka32[[#This Row],[Dosiahnutý štandardný výstup v čase predloženia ŽoNFP7]],0)</f>
        <v/>
      </c>
    </row>
    <row r="164" spans="1:14" ht="18" customHeight="1" x14ac:dyDescent="0.25">
      <c r="A164" s="59" t="s">
        <v>24</v>
      </c>
      <c r="B164" s="14" t="s">
        <v>53</v>
      </c>
      <c r="C164" s="60">
        <v>708</v>
      </c>
      <c r="D164" s="61" t="s">
        <v>185</v>
      </c>
      <c r="E164" s="62">
        <v>71699</v>
      </c>
      <c r="F164" s="20"/>
      <c r="G16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64" s="36"/>
      <c r="I16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64" s="20"/>
      <c r="K16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64" s="34"/>
      <c r="M164" s="4">
        <v>1</v>
      </c>
      <c r="N164" s="39" t="str">
        <f>IF(AND(M164=1,Tabuľka32[[#This Row],[Dosiahnutý štandardný výstup v čase predloženia ŽoNFP7]]&gt;=0),Tabuľka32[[#This Row],[Dosiahnutý štandardný výstup v čase predloženia ŽoNFP7]],0)</f>
        <v/>
      </c>
    </row>
    <row r="165" spans="1:14" ht="18" customHeight="1" x14ac:dyDescent="0.25">
      <c r="A165" s="59" t="s">
        <v>24</v>
      </c>
      <c r="B165" s="14" t="s">
        <v>53</v>
      </c>
      <c r="C165" s="60">
        <v>610</v>
      </c>
      <c r="D165" s="61" t="s">
        <v>186</v>
      </c>
      <c r="E165" s="62">
        <v>71699</v>
      </c>
      <c r="F165" s="20"/>
      <c r="G16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65" s="36"/>
      <c r="I16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65" s="20"/>
      <c r="K16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65" s="34"/>
      <c r="M165" s="4">
        <v>1</v>
      </c>
      <c r="N165" s="39" t="str">
        <f>IF(AND(M165=1,Tabuľka32[[#This Row],[Dosiahnutý štandardný výstup v čase predloženia ŽoNFP7]]&gt;=0),Tabuľka32[[#This Row],[Dosiahnutý štandardný výstup v čase predloženia ŽoNFP7]],0)</f>
        <v/>
      </c>
    </row>
    <row r="166" spans="1:14" ht="18" customHeight="1" x14ac:dyDescent="0.25">
      <c r="A166" s="59" t="s">
        <v>24</v>
      </c>
      <c r="B166" s="14" t="s">
        <v>53</v>
      </c>
      <c r="C166" s="60">
        <v>611</v>
      </c>
      <c r="D166" s="61" t="s">
        <v>187</v>
      </c>
      <c r="E166" s="62">
        <v>71699</v>
      </c>
      <c r="F166" s="20"/>
      <c r="G16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66" s="36"/>
      <c r="I16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66" s="20"/>
      <c r="K16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66" s="34"/>
      <c r="M166" s="4">
        <v>1</v>
      </c>
      <c r="N166" s="39" t="str">
        <f>IF(AND(M166=1,Tabuľka32[[#This Row],[Dosiahnutý štandardný výstup v čase predloženia ŽoNFP7]]&gt;=0),Tabuľka32[[#This Row],[Dosiahnutý štandardný výstup v čase predloženia ŽoNFP7]],0)</f>
        <v/>
      </c>
    </row>
    <row r="167" spans="1:14" ht="18" customHeight="1" x14ac:dyDescent="0.25">
      <c r="A167" s="59" t="s">
        <v>24</v>
      </c>
      <c r="B167" s="14" t="s">
        <v>53</v>
      </c>
      <c r="C167" s="60">
        <v>730</v>
      </c>
      <c r="D167" s="61" t="s">
        <v>188</v>
      </c>
      <c r="E167" s="62">
        <v>71699</v>
      </c>
      <c r="F167" s="20"/>
      <c r="G16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67" s="36"/>
      <c r="I16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67" s="20"/>
      <c r="K16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67" s="34"/>
      <c r="M167" s="4">
        <v>1</v>
      </c>
      <c r="N167" s="39" t="str">
        <f>IF(AND(M167=1,Tabuľka32[[#This Row],[Dosiahnutý štandardný výstup v čase predloženia ŽoNFP7]]&gt;=0),Tabuľka32[[#This Row],[Dosiahnutý štandardný výstup v čase predloženia ŽoNFP7]],0)</f>
        <v/>
      </c>
    </row>
    <row r="168" spans="1:14" ht="18" customHeight="1" x14ac:dyDescent="0.25">
      <c r="A168" s="59" t="s">
        <v>24</v>
      </c>
      <c r="B168" s="14" t="s">
        <v>53</v>
      </c>
      <c r="C168" s="60">
        <v>709</v>
      </c>
      <c r="D168" s="61" t="s">
        <v>189</v>
      </c>
      <c r="E168" s="62">
        <v>71699</v>
      </c>
      <c r="F168" s="20"/>
      <c r="G16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68" s="36"/>
      <c r="I16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68" s="20"/>
      <c r="K16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68" s="34"/>
      <c r="M168" s="4">
        <v>1</v>
      </c>
      <c r="N168" s="39" t="str">
        <f>IF(AND(M168=1,Tabuľka32[[#This Row],[Dosiahnutý štandardný výstup v čase predloženia ŽoNFP7]]&gt;=0),Tabuľka32[[#This Row],[Dosiahnutý štandardný výstup v čase predloženia ŽoNFP7]],0)</f>
        <v/>
      </c>
    </row>
    <row r="169" spans="1:14" ht="18" customHeight="1" x14ac:dyDescent="0.25">
      <c r="A169" s="59" t="s">
        <v>24</v>
      </c>
      <c r="B169" s="14" t="s">
        <v>53</v>
      </c>
      <c r="C169" s="60">
        <v>811</v>
      </c>
      <c r="D169" s="61" t="s">
        <v>190</v>
      </c>
      <c r="E169" s="62">
        <v>71699</v>
      </c>
      <c r="F169" s="20"/>
      <c r="G16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69" s="36"/>
      <c r="I16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69" s="20"/>
      <c r="K16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69" s="34"/>
      <c r="M169" s="4">
        <v>1</v>
      </c>
      <c r="N169" s="39" t="str">
        <f>IF(AND(M169=1,Tabuľka32[[#This Row],[Dosiahnutý štandardný výstup v čase predloženia ŽoNFP7]]&gt;=0),Tabuľka32[[#This Row],[Dosiahnutý štandardný výstup v čase predloženia ŽoNFP7]],0)</f>
        <v/>
      </c>
    </row>
    <row r="170" spans="1:14" ht="18" customHeight="1" x14ac:dyDescent="0.25">
      <c r="A170" s="59" t="s">
        <v>24</v>
      </c>
      <c r="B170" s="14" t="s">
        <v>53</v>
      </c>
      <c r="C170" s="60">
        <v>826</v>
      </c>
      <c r="D170" s="61" t="s">
        <v>191</v>
      </c>
      <c r="E170" s="62">
        <v>71699</v>
      </c>
      <c r="F170" s="20"/>
      <c r="G17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70" s="36"/>
      <c r="I17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70" s="20"/>
      <c r="K17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70" s="34"/>
      <c r="M170" s="4">
        <v>1</v>
      </c>
      <c r="N170" s="39" t="str">
        <f>IF(AND(M170=1,Tabuľka32[[#This Row],[Dosiahnutý štandardný výstup v čase predloženia ŽoNFP7]]&gt;=0),Tabuľka32[[#This Row],[Dosiahnutý štandardný výstup v čase predloženia ŽoNFP7]],0)</f>
        <v/>
      </c>
    </row>
    <row r="171" spans="1:14" ht="18" customHeight="1" x14ac:dyDescent="0.25">
      <c r="A171" s="59" t="s">
        <v>24</v>
      </c>
      <c r="B171" s="14" t="s">
        <v>53</v>
      </c>
      <c r="C171" s="60">
        <v>713</v>
      </c>
      <c r="D171" s="61" t="s">
        <v>192</v>
      </c>
      <c r="E171" s="62">
        <v>71699</v>
      </c>
      <c r="F171" s="20"/>
      <c r="G17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71" s="36"/>
      <c r="I17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71" s="20"/>
      <c r="K17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71" s="34"/>
      <c r="M171" s="4">
        <v>1</v>
      </c>
      <c r="N171" s="39" t="str">
        <f>IF(AND(M171=1,Tabuľka32[[#This Row],[Dosiahnutý štandardný výstup v čase predloženia ŽoNFP7]]&gt;=0),Tabuľka32[[#This Row],[Dosiahnutý štandardný výstup v čase predloženia ŽoNFP7]],0)</f>
        <v/>
      </c>
    </row>
    <row r="172" spans="1:14" ht="18" customHeight="1" x14ac:dyDescent="0.25">
      <c r="A172" s="59" t="s">
        <v>24</v>
      </c>
      <c r="B172" s="14" t="s">
        <v>53</v>
      </c>
      <c r="C172" s="60">
        <v>726</v>
      </c>
      <c r="D172" s="61" t="s">
        <v>193</v>
      </c>
      <c r="E172" s="62">
        <v>71699</v>
      </c>
      <c r="F172" s="20"/>
      <c r="G17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72" s="36"/>
      <c r="I17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72" s="20"/>
      <c r="K17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72" s="34"/>
      <c r="M172" s="4">
        <v>1</v>
      </c>
      <c r="N172" s="39" t="str">
        <f>IF(AND(M172=1,Tabuľka32[[#This Row],[Dosiahnutý štandardný výstup v čase predloženia ŽoNFP7]]&gt;=0),Tabuľka32[[#This Row],[Dosiahnutý štandardný výstup v čase predloženia ŽoNFP7]],0)</f>
        <v/>
      </c>
    </row>
    <row r="173" spans="1:14" ht="18" customHeight="1" x14ac:dyDescent="0.25">
      <c r="A173" s="59" t="s">
        <v>24</v>
      </c>
      <c r="B173" s="14" t="s">
        <v>53</v>
      </c>
      <c r="C173" s="60">
        <v>739</v>
      </c>
      <c r="D173" s="61" t="s">
        <v>195</v>
      </c>
      <c r="E173" s="62">
        <v>71699</v>
      </c>
      <c r="F173" s="20"/>
      <c r="G17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73" s="36"/>
      <c r="I17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73" s="20"/>
      <c r="K17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73" s="34"/>
      <c r="M173" s="4">
        <v>1</v>
      </c>
      <c r="N173" s="39" t="str">
        <f>IF(AND(M173=1,Tabuľka32[[#This Row],[Dosiahnutý štandardný výstup v čase predloženia ŽoNFP7]]&gt;=0),Tabuľka32[[#This Row],[Dosiahnutý štandardný výstup v čase predloženia ŽoNFP7]],0)</f>
        <v/>
      </c>
    </row>
    <row r="174" spans="1:14" ht="18" customHeight="1" x14ac:dyDescent="0.25">
      <c r="A174" s="59" t="s">
        <v>24</v>
      </c>
      <c r="B174" s="14" t="s">
        <v>53</v>
      </c>
      <c r="C174" s="60">
        <v>744</v>
      </c>
      <c r="D174" s="61" t="s">
        <v>196</v>
      </c>
      <c r="E174" s="62">
        <v>71699</v>
      </c>
      <c r="F174" s="20"/>
      <c r="G17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74" s="36"/>
      <c r="I17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74" s="20"/>
      <c r="K17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74" s="34"/>
      <c r="M174" s="4">
        <v>1</v>
      </c>
      <c r="N174" s="39" t="str">
        <f>IF(AND(M174=1,Tabuľka32[[#This Row],[Dosiahnutý štandardný výstup v čase predloženia ŽoNFP7]]&gt;=0),Tabuľka32[[#This Row],[Dosiahnutý štandardný výstup v čase predloženia ŽoNFP7]],0)</f>
        <v/>
      </c>
    </row>
    <row r="175" spans="1:14" ht="18" customHeight="1" x14ac:dyDescent="0.25">
      <c r="A175" s="59" t="s">
        <v>24</v>
      </c>
      <c r="B175" s="14" t="s">
        <v>53</v>
      </c>
      <c r="C175" s="60">
        <v>745</v>
      </c>
      <c r="D175" s="61" t="s">
        <v>197</v>
      </c>
      <c r="E175" s="62">
        <v>71699</v>
      </c>
      <c r="F175" s="20"/>
      <c r="G17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75" s="36"/>
      <c r="I17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75" s="20"/>
      <c r="K17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75" s="34"/>
      <c r="M175" s="4">
        <v>1</v>
      </c>
      <c r="N175" s="39" t="str">
        <f>IF(AND(M175=1,Tabuľka32[[#This Row],[Dosiahnutý štandardný výstup v čase predloženia ŽoNFP7]]&gt;=0),Tabuľka32[[#This Row],[Dosiahnutý štandardný výstup v čase predloženia ŽoNFP7]],0)</f>
        <v/>
      </c>
    </row>
    <row r="176" spans="1:14" ht="18" customHeight="1" x14ac:dyDescent="0.25">
      <c r="A176" s="59" t="s">
        <v>24</v>
      </c>
      <c r="B176" s="14" t="s">
        <v>53</v>
      </c>
      <c r="C176" s="60">
        <v>737</v>
      </c>
      <c r="D176" s="61" t="s">
        <v>198</v>
      </c>
      <c r="E176" s="62">
        <v>71699</v>
      </c>
      <c r="F176" s="20"/>
      <c r="G17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76" s="36"/>
      <c r="I17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76" s="20"/>
      <c r="K17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76" s="34"/>
      <c r="M176" s="4">
        <v>1</v>
      </c>
      <c r="N176" s="39" t="str">
        <f>IF(AND(M176=1,Tabuľka32[[#This Row],[Dosiahnutý štandardný výstup v čase predloženia ŽoNFP7]]&gt;=0),Tabuľka32[[#This Row],[Dosiahnutý štandardný výstup v čase predloženia ŽoNFP7]],0)</f>
        <v/>
      </c>
    </row>
    <row r="177" spans="1:14" ht="18" customHeight="1" x14ac:dyDescent="0.25">
      <c r="A177" s="59" t="s">
        <v>24</v>
      </c>
      <c r="B177" s="14" t="s">
        <v>53</v>
      </c>
      <c r="C177" s="60">
        <v>738</v>
      </c>
      <c r="D177" s="61" t="s">
        <v>199</v>
      </c>
      <c r="E177" s="62">
        <v>71699</v>
      </c>
      <c r="F177" s="20"/>
      <c r="G17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77" s="36"/>
      <c r="I17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77" s="20"/>
      <c r="K17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77" s="34"/>
      <c r="M177" s="4">
        <v>1</v>
      </c>
      <c r="N177" s="39" t="str">
        <f>IF(AND(M177=1,Tabuľka32[[#This Row],[Dosiahnutý štandardný výstup v čase predloženia ŽoNFP7]]&gt;=0),Tabuľka32[[#This Row],[Dosiahnutý štandardný výstup v čase predloženia ŽoNFP7]],0)</f>
        <v/>
      </c>
    </row>
    <row r="178" spans="1:14" ht="18" customHeight="1" x14ac:dyDescent="0.25">
      <c r="A178" s="59" t="s">
        <v>24</v>
      </c>
      <c r="B178" s="14" t="s">
        <v>53</v>
      </c>
      <c r="C178" s="60">
        <v>718</v>
      </c>
      <c r="D178" s="61" t="s">
        <v>200</v>
      </c>
      <c r="E178" s="62">
        <v>71699</v>
      </c>
      <c r="F178" s="20"/>
      <c r="G17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78" s="36"/>
      <c r="I17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78" s="20"/>
      <c r="K17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78" s="34"/>
      <c r="M178" s="4">
        <v>1</v>
      </c>
      <c r="N178" s="39" t="str">
        <f>IF(AND(M178=1,Tabuľka32[[#This Row],[Dosiahnutý štandardný výstup v čase predloženia ŽoNFP7]]&gt;=0),Tabuľka32[[#This Row],[Dosiahnutý štandardný výstup v čase predloženia ŽoNFP7]],0)</f>
        <v/>
      </c>
    </row>
    <row r="179" spans="1:14" ht="18" customHeight="1" x14ac:dyDescent="0.25">
      <c r="A179" s="59" t="s">
        <v>24</v>
      </c>
      <c r="B179" s="14" t="s">
        <v>53</v>
      </c>
      <c r="C179" s="60">
        <v>719</v>
      </c>
      <c r="D179" s="61" t="s">
        <v>201</v>
      </c>
      <c r="E179" s="62">
        <v>71699</v>
      </c>
      <c r="F179" s="20"/>
      <c r="G17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79" s="36"/>
      <c r="I17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79" s="20"/>
      <c r="K17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79" s="34"/>
      <c r="N179" s="39">
        <f>IF(AND(M179=1,Tabuľka32[[#This Row],[Dosiahnutý štandardný výstup v čase predloženia ŽoNFP7]]&gt;=0),Tabuľka32[[#This Row],[Dosiahnutý štandardný výstup v čase predloženia ŽoNFP7]],0)</f>
        <v>0</v>
      </c>
    </row>
    <row r="180" spans="1:14" ht="18" customHeight="1" x14ac:dyDescent="0.25">
      <c r="A180" s="59" t="s">
        <v>24</v>
      </c>
      <c r="B180" s="14" t="s">
        <v>53</v>
      </c>
      <c r="C180" s="60">
        <v>676</v>
      </c>
      <c r="D180" s="61" t="s">
        <v>327</v>
      </c>
      <c r="E180" s="62">
        <v>71699</v>
      </c>
      <c r="F180" s="20"/>
      <c r="G18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80" s="36"/>
      <c r="I18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80" s="20"/>
      <c r="K18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80" s="34"/>
      <c r="N180" s="39">
        <f>IF(AND(M180=1,Tabuľka32[[#This Row],[Dosiahnutý štandardný výstup v čase predloženia ŽoNFP7]]&gt;=0),Tabuľka32[[#This Row],[Dosiahnutý štandardný výstup v čase predloženia ŽoNFP7]],0)</f>
        <v>0</v>
      </c>
    </row>
    <row r="181" spans="1:14" ht="18" customHeight="1" x14ac:dyDescent="0.25">
      <c r="A181" s="59" t="s">
        <v>328</v>
      </c>
      <c r="B181" s="14" t="s">
        <v>53</v>
      </c>
      <c r="C181" s="60">
        <v>628</v>
      </c>
      <c r="D181" s="61" t="s">
        <v>329</v>
      </c>
      <c r="E181" s="62">
        <v>412800</v>
      </c>
      <c r="F181" s="20"/>
      <c r="G18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81" s="36"/>
      <c r="I18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81" s="20"/>
      <c r="K18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81" s="34"/>
      <c r="N181" s="39">
        <f>IF(AND(M181=1,Tabuľka32[[#This Row],[Dosiahnutý štandardný výstup v čase predloženia ŽoNFP7]]&gt;=0),Tabuľka32[[#This Row],[Dosiahnutý štandardný výstup v čase predloženia ŽoNFP7]],0)</f>
        <v>0</v>
      </c>
    </row>
    <row r="182" spans="1:14" ht="18" customHeight="1" x14ac:dyDescent="0.25">
      <c r="A182" s="59" t="s">
        <v>25</v>
      </c>
      <c r="B182" s="14" t="s">
        <v>53</v>
      </c>
      <c r="C182" s="60">
        <v>630</v>
      </c>
      <c r="D182" s="61" t="s">
        <v>330</v>
      </c>
      <c r="E182" s="62">
        <v>761400</v>
      </c>
      <c r="F182" s="20"/>
      <c r="G18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82" s="36"/>
      <c r="I18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82" s="20"/>
      <c r="K18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82" s="34"/>
      <c r="N182" s="39">
        <f>IF(AND(M182=1,Tabuľka32[[#This Row],[Dosiahnutý štandardný výstup v čase predloženia ŽoNFP7]]&gt;=0),Tabuľka32[[#This Row],[Dosiahnutý štandardný výstup v čase predloženia ŽoNFP7]],0)</f>
        <v>0</v>
      </c>
    </row>
    <row r="183" spans="1:14" ht="18" customHeight="1" x14ac:dyDescent="0.25">
      <c r="A183" s="59" t="s">
        <v>331</v>
      </c>
      <c r="B183" s="14" t="s">
        <v>53</v>
      </c>
      <c r="C183" s="60">
        <v>660</v>
      </c>
      <c r="D183" s="61" t="s">
        <v>332</v>
      </c>
      <c r="E183" s="62">
        <v>116</v>
      </c>
      <c r="F183" s="20"/>
      <c r="G18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83" s="36"/>
      <c r="I18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83" s="20"/>
      <c r="K18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83" s="34"/>
      <c r="N183" s="39">
        <f>IF(AND(M183=1,Tabuľka32[[#This Row],[Dosiahnutý štandardný výstup v čase predloženia ŽoNFP7]]&gt;=0),Tabuľka32[[#This Row],[Dosiahnutý štandardný výstup v čase predloženia ŽoNFP7]],0)</f>
        <v>0</v>
      </c>
    </row>
    <row r="184" spans="1:14" ht="18" customHeight="1" x14ac:dyDescent="0.25">
      <c r="A184" s="59" t="s">
        <v>331</v>
      </c>
      <c r="B184" s="14" t="s">
        <v>53</v>
      </c>
      <c r="C184" s="60">
        <v>661</v>
      </c>
      <c r="D184" s="61" t="s">
        <v>333</v>
      </c>
      <c r="E184" s="62">
        <v>116</v>
      </c>
      <c r="F184" s="20"/>
      <c r="G18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84" s="36"/>
      <c r="I18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84" s="20"/>
      <c r="K18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84" s="34"/>
      <c r="N184" s="39">
        <f>IF(AND(M184=1,Tabuľka32[[#This Row],[Dosiahnutý štandardný výstup v čase predloženia ŽoNFP7]]&gt;=0),Tabuľka32[[#This Row],[Dosiahnutý štandardný výstup v čase predloženia ŽoNFP7]],0)</f>
        <v>0</v>
      </c>
    </row>
    <row r="185" spans="1:14" ht="18" customHeight="1" x14ac:dyDescent="0.25">
      <c r="A185" s="59" t="s">
        <v>331</v>
      </c>
      <c r="B185" s="14" t="s">
        <v>53</v>
      </c>
      <c r="C185" s="60">
        <v>662</v>
      </c>
      <c r="D185" s="61" t="s">
        <v>334</v>
      </c>
      <c r="E185" s="62">
        <v>116</v>
      </c>
      <c r="F185" s="20"/>
      <c r="G18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85" s="36"/>
      <c r="I18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85" s="20"/>
      <c r="K18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85" s="34"/>
      <c r="N185" s="39">
        <f>IF(AND(M185=1,Tabuľka32[[#This Row],[Dosiahnutý štandardný výstup v čase predloženia ŽoNFP7]]&gt;=0),Tabuľka32[[#This Row],[Dosiahnutý štandardný výstup v čase predloženia ŽoNFP7]],0)</f>
        <v>0</v>
      </c>
    </row>
    <row r="186" spans="1:14" ht="18" customHeight="1" x14ac:dyDescent="0.25">
      <c r="A186" s="59" t="s">
        <v>331</v>
      </c>
      <c r="B186" s="14" t="s">
        <v>53</v>
      </c>
      <c r="C186" s="60">
        <v>663</v>
      </c>
      <c r="D186" s="61" t="s">
        <v>335</v>
      </c>
      <c r="E186" s="62">
        <v>116</v>
      </c>
      <c r="F186" s="20"/>
      <c r="G18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86" s="36"/>
      <c r="I18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86" s="20"/>
      <c r="K18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86" s="34"/>
      <c r="N186" s="39">
        <f>IF(AND(M186=1,Tabuľka32[[#This Row],[Dosiahnutý štandardný výstup v čase predloženia ŽoNFP7]]&gt;=0),Tabuľka32[[#This Row],[Dosiahnutý štandardný výstup v čase predloženia ŽoNFP7]],0)</f>
        <v>0</v>
      </c>
    </row>
    <row r="187" spans="1:14" ht="18" customHeight="1" x14ac:dyDescent="0.25">
      <c r="A187" s="59" t="s">
        <v>331</v>
      </c>
      <c r="B187" s="14" t="s">
        <v>53</v>
      </c>
      <c r="C187" s="60">
        <v>773</v>
      </c>
      <c r="D187" s="61" t="s">
        <v>336</v>
      </c>
      <c r="E187" s="62">
        <v>116</v>
      </c>
      <c r="F187" s="20"/>
      <c r="G18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87" s="36"/>
      <c r="I18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87" s="20"/>
      <c r="K18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87" s="34"/>
      <c r="N187" s="39">
        <f>IF(AND(M187=1,Tabuľka32[[#This Row],[Dosiahnutý štandardný výstup v čase predloženia ŽoNFP7]]&gt;=0),Tabuľka32[[#This Row],[Dosiahnutý štandardný výstup v čase predloženia ŽoNFP7]],0)</f>
        <v>0</v>
      </c>
    </row>
    <row r="188" spans="1:14" ht="18" customHeight="1" x14ac:dyDescent="0.25">
      <c r="A188" s="59" t="s">
        <v>331</v>
      </c>
      <c r="B188" s="14" t="s">
        <v>53</v>
      </c>
      <c r="C188" s="60">
        <v>613</v>
      </c>
      <c r="D188" s="61" t="s">
        <v>337</v>
      </c>
      <c r="E188" s="62">
        <v>116</v>
      </c>
      <c r="F188" s="20"/>
      <c r="G18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88" s="36"/>
      <c r="I18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88" s="20"/>
      <c r="K18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88" s="34"/>
      <c r="N188" s="39">
        <f>IF(AND(M188=1,Tabuľka32[[#This Row],[Dosiahnutý štandardný výstup v čase predloženia ŽoNFP7]]&gt;=0),Tabuľka32[[#This Row],[Dosiahnutý štandardný výstup v čase predloženia ŽoNFP7]],0)</f>
        <v>0</v>
      </c>
    </row>
    <row r="189" spans="1:14" ht="18" customHeight="1" x14ac:dyDescent="0.25">
      <c r="A189" s="59" t="s">
        <v>331</v>
      </c>
      <c r="B189" s="14" t="s">
        <v>53</v>
      </c>
      <c r="C189" s="60">
        <v>602</v>
      </c>
      <c r="D189" s="61" t="s">
        <v>338</v>
      </c>
      <c r="E189" s="62">
        <v>116</v>
      </c>
      <c r="F189" s="20"/>
      <c r="G18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89" s="36"/>
      <c r="I18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89" s="20"/>
      <c r="K18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89" s="34"/>
      <c r="N189" s="39">
        <f>IF(AND(M189=1,Tabuľka32[[#This Row],[Dosiahnutý štandardný výstup v čase predloženia ŽoNFP7]]&gt;=0),Tabuľka32[[#This Row],[Dosiahnutý štandardný výstup v čase predloženia ŽoNFP7]],0)</f>
        <v>0</v>
      </c>
    </row>
    <row r="190" spans="1:14" ht="18" customHeight="1" x14ac:dyDescent="0.25">
      <c r="A190" s="59" t="s">
        <v>331</v>
      </c>
      <c r="B190" s="14" t="s">
        <v>53</v>
      </c>
      <c r="C190" s="60">
        <v>669</v>
      </c>
      <c r="D190" s="61" t="s">
        <v>339</v>
      </c>
      <c r="E190" s="62">
        <v>116</v>
      </c>
      <c r="F190" s="20"/>
      <c r="G19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90" s="36"/>
      <c r="I19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90" s="20"/>
      <c r="K19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90" s="34"/>
      <c r="N190" s="39">
        <f>IF(AND(M190=1,Tabuľka32[[#This Row],[Dosiahnutý štandardný výstup v čase predloženia ŽoNFP7]]&gt;=0),Tabuľka32[[#This Row],[Dosiahnutý štandardný výstup v čase predloženia ŽoNFP7]],0)</f>
        <v>0</v>
      </c>
    </row>
    <row r="191" spans="1:14" ht="18" customHeight="1" x14ac:dyDescent="0.25">
      <c r="A191" s="59" t="s">
        <v>331</v>
      </c>
      <c r="B191" s="14" t="s">
        <v>53</v>
      </c>
      <c r="C191" s="60">
        <v>656</v>
      </c>
      <c r="D191" s="61" t="s">
        <v>340</v>
      </c>
      <c r="E191" s="62">
        <v>116</v>
      </c>
      <c r="F191" s="20"/>
      <c r="G19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91" s="36"/>
      <c r="I19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91" s="20"/>
      <c r="K19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91" s="34"/>
      <c r="N191" s="39">
        <f>IF(AND(M191=1,Tabuľka32[[#This Row],[Dosiahnutý štandardný výstup v čase predloženia ŽoNFP7]]&gt;=0),Tabuľka32[[#This Row],[Dosiahnutý štandardný výstup v čase predloženia ŽoNFP7]],0)</f>
        <v>0</v>
      </c>
    </row>
    <row r="192" spans="1:14" ht="18" customHeight="1" x14ac:dyDescent="0.25">
      <c r="A192" s="59" t="s">
        <v>331</v>
      </c>
      <c r="B192" s="14" t="s">
        <v>53</v>
      </c>
      <c r="C192" s="60">
        <v>666</v>
      </c>
      <c r="D192" s="61" t="s">
        <v>341</v>
      </c>
      <c r="E192" s="62">
        <v>116</v>
      </c>
      <c r="F192" s="20"/>
      <c r="G19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92" s="36"/>
      <c r="I19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92" s="20"/>
      <c r="K19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92" s="34"/>
      <c r="N192" s="39">
        <f>IF(AND(M192=1,Tabuľka32[[#This Row],[Dosiahnutý štandardný výstup v čase predloženia ŽoNFP7]]&gt;=0),Tabuľka32[[#This Row],[Dosiahnutý štandardný výstup v čase predloženia ŽoNFP7]],0)</f>
        <v>0</v>
      </c>
    </row>
    <row r="193" spans="1:14" ht="18" customHeight="1" x14ac:dyDescent="0.25">
      <c r="A193" s="59" t="s">
        <v>331</v>
      </c>
      <c r="B193" s="14" t="s">
        <v>53</v>
      </c>
      <c r="C193" s="60">
        <v>657</v>
      </c>
      <c r="D193" s="61" t="s">
        <v>342</v>
      </c>
      <c r="E193" s="62">
        <v>116</v>
      </c>
      <c r="F193" s="20"/>
      <c r="G19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93" s="36"/>
      <c r="I19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93" s="20"/>
      <c r="K19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93" s="34"/>
      <c r="N193" s="39">
        <f>IF(AND(M193=1,Tabuľka32[[#This Row],[Dosiahnutý štandardný výstup v čase predloženia ŽoNFP7]]&gt;=0),Tabuľka32[[#This Row],[Dosiahnutý štandardný výstup v čase predloženia ŽoNFP7]],0)</f>
        <v>0</v>
      </c>
    </row>
    <row r="194" spans="1:14" ht="18" customHeight="1" x14ac:dyDescent="0.25">
      <c r="A194" s="59" t="s">
        <v>26</v>
      </c>
      <c r="B194" s="14" t="s">
        <v>53</v>
      </c>
      <c r="C194" s="60">
        <v>115</v>
      </c>
      <c r="D194" s="61" t="s">
        <v>344</v>
      </c>
      <c r="E194" s="62">
        <v>653</v>
      </c>
      <c r="F194" s="20"/>
      <c r="G19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94" s="36"/>
      <c r="I19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94" s="20"/>
      <c r="K19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94" s="34"/>
      <c r="N194" s="39">
        <f>IF(AND(M194=1,Tabuľka32[[#This Row],[Dosiahnutý štandardný výstup v čase predloženia ŽoNFP7]]&gt;=0),Tabuľka32[[#This Row],[Dosiahnutý štandardný výstup v čase predloženia ŽoNFP7]],0)</f>
        <v>0</v>
      </c>
    </row>
    <row r="195" spans="1:14" ht="18" customHeight="1" x14ac:dyDescent="0.25">
      <c r="A195" s="59" t="s">
        <v>26</v>
      </c>
      <c r="B195" s="14" t="s">
        <v>53</v>
      </c>
      <c r="C195" s="60">
        <v>111</v>
      </c>
      <c r="D195" s="61" t="s">
        <v>345</v>
      </c>
      <c r="E195" s="62">
        <v>653</v>
      </c>
      <c r="F195" s="20"/>
      <c r="G19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95" s="36"/>
      <c r="I19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95" s="20"/>
      <c r="K19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95" s="34"/>
      <c r="N195" s="39">
        <f>IF(AND(M195=1,Tabuľka32[[#This Row],[Dosiahnutý štandardný výstup v čase predloženia ŽoNFP7]]&gt;=0),Tabuľka32[[#This Row],[Dosiahnutý štandardný výstup v čase predloženia ŽoNFP7]],0)</f>
        <v>0</v>
      </c>
    </row>
    <row r="196" spans="1:14" ht="18" customHeight="1" x14ac:dyDescent="0.25">
      <c r="A196" s="59" t="s">
        <v>27</v>
      </c>
      <c r="B196" s="14" t="s">
        <v>53</v>
      </c>
      <c r="C196" s="60">
        <v>823</v>
      </c>
      <c r="D196" s="61" t="s">
        <v>173</v>
      </c>
      <c r="E196" s="62">
        <v>259</v>
      </c>
      <c r="F196" s="20"/>
      <c r="G19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96" s="36"/>
      <c r="I19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96" s="20"/>
      <c r="K19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96" s="34"/>
      <c r="M196" s="4">
        <v>1</v>
      </c>
      <c r="N196" s="39" t="str">
        <f>IF(AND(M196=1,Tabuľka32[[#This Row],[Dosiahnutý štandardný výstup v čase predloženia ŽoNFP7]]&gt;=0),Tabuľka32[[#This Row],[Dosiahnutý štandardný výstup v čase predloženia ŽoNFP7]],0)</f>
        <v/>
      </c>
    </row>
    <row r="197" spans="1:14" ht="18" customHeight="1" x14ac:dyDescent="0.25">
      <c r="A197" s="59" t="s">
        <v>27</v>
      </c>
      <c r="B197" s="14" t="s">
        <v>53</v>
      </c>
      <c r="C197" s="60">
        <v>825</v>
      </c>
      <c r="D197" s="61" t="s">
        <v>175</v>
      </c>
      <c r="E197" s="62">
        <v>259</v>
      </c>
      <c r="F197" s="20"/>
      <c r="G19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97" s="36"/>
      <c r="I19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97" s="20"/>
      <c r="K19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97" s="34"/>
      <c r="M197" s="4">
        <v>1</v>
      </c>
      <c r="N197" s="39" t="str">
        <f>IF(AND(M197=1,Tabuľka32[[#This Row],[Dosiahnutý štandardný výstup v čase predloženia ŽoNFP7]]&gt;=0),Tabuľka32[[#This Row],[Dosiahnutý štandardný výstup v čase predloženia ŽoNFP7]],0)</f>
        <v/>
      </c>
    </row>
    <row r="198" spans="1:14" ht="18" customHeight="1" x14ac:dyDescent="0.25">
      <c r="A198" s="59" t="s">
        <v>27</v>
      </c>
      <c r="B198" s="14" t="s">
        <v>53</v>
      </c>
      <c r="C198" s="60">
        <v>304</v>
      </c>
      <c r="D198" s="64" t="s">
        <v>292</v>
      </c>
      <c r="E198" s="62">
        <v>259</v>
      </c>
      <c r="F198" s="20"/>
      <c r="G19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98" s="36"/>
      <c r="I19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98" s="20"/>
      <c r="K19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98" s="34"/>
      <c r="M198" s="4">
        <v>1</v>
      </c>
      <c r="N198" s="39" t="str">
        <f>IF(AND(M198=1,Tabuľka32[[#This Row],[Dosiahnutý štandardný výstup v čase predloženia ŽoNFP7]]&gt;=0),Tabuľka32[[#This Row],[Dosiahnutý štandardný výstup v čase predloženia ŽoNFP7]],0)</f>
        <v/>
      </c>
    </row>
    <row r="199" spans="1:14" ht="18" customHeight="1" x14ac:dyDescent="0.25">
      <c r="A199" s="59" t="s">
        <v>27</v>
      </c>
      <c r="B199" s="14" t="s">
        <v>53</v>
      </c>
      <c r="C199" s="60">
        <v>608</v>
      </c>
      <c r="D199" s="61" t="s">
        <v>288</v>
      </c>
      <c r="E199" s="62">
        <v>259</v>
      </c>
      <c r="F199" s="20"/>
      <c r="G19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199" s="36"/>
      <c r="I19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199" s="20"/>
      <c r="K19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199" s="34"/>
      <c r="M199" s="4">
        <v>1</v>
      </c>
      <c r="N199" s="39" t="str">
        <f>IF(AND(M199=1,Tabuľka32[[#This Row],[Dosiahnutý štandardný výstup v čase predloženia ŽoNFP7]]&gt;=0),Tabuľka32[[#This Row],[Dosiahnutý štandardný výstup v čase predloženia ŽoNFP7]],0)</f>
        <v/>
      </c>
    </row>
    <row r="200" spans="1:14" ht="18" customHeight="1" x14ac:dyDescent="0.25">
      <c r="A200" s="59" t="s">
        <v>27</v>
      </c>
      <c r="B200" s="14" t="s">
        <v>53</v>
      </c>
      <c r="C200" s="60">
        <v>735</v>
      </c>
      <c r="D200" s="61" t="s">
        <v>289</v>
      </c>
      <c r="E200" s="62">
        <v>259</v>
      </c>
      <c r="F200" s="20"/>
      <c r="G20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00" s="36"/>
      <c r="I20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00" s="20"/>
      <c r="K20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00" s="34"/>
      <c r="N200" s="39">
        <f>IF(AND(M200=1,Tabuľka32[[#This Row],[Dosiahnutý štandardný výstup v čase predloženia ŽoNFP7]]&gt;=0),Tabuľka32[[#This Row],[Dosiahnutý štandardný výstup v čase predloženia ŽoNFP7]],0)</f>
        <v>0</v>
      </c>
    </row>
    <row r="201" spans="1:14" ht="18" customHeight="1" x14ac:dyDescent="0.25">
      <c r="A201" s="59" t="s">
        <v>27</v>
      </c>
      <c r="B201" s="14" t="s">
        <v>53</v>
      </c>
      <c r="C201" s="60">
        <v>311</v>
      </c>
      <c r="D201" s="61" t="s">
        <v>293</v>
      </c>
      <c r="E201" s="62">
        <v>259</v>
      </c>
      <c r="F201" s="20"/>
      <c r="G20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01" s="36"/>
      <c r="I20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01" s="20"/>
      <c r="K20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01" s="34"/>
      <c r="M201" s="4">
        <v>1</v>
      </c>
      <c r="N201" s="39" t="str">
        <f>IF(AND(M201=1,Tabuľka32[[#This Row],[Dosiahnutý štandardný výstup v čase predloženia ŽoNFP7]]&gt;=0),Tabuľka32[[#This Row],[Dosiahnutý štandardný výstup v čase predloženia ŽoNFP7]],0)</f>
        <v/>
      </c>
    </row>
    <row r="202" spans="1:14" ht="18" customHeight="1" x14ac:dyDescent="0.25">
      <c r="A202" s="59" t="s">
        <v>27</v>
      </c>
      <c r="B202" s="14" t="s">
        <v>53</v>
      </c>
      <c r="C202" s="60">
        <v>312</v>
      </c>
      <c r="D202" s="61" t="s">
        <v>294</v>
      </c>
      <c r="E202" s="62">
        <v>259</v>
      </c>
      <c r="F202" s="20"/>
      <c r="G20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02" s="36"/>
      <c r="I20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02" s="20"/>
      <c r="K20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02" s="34"/>
      <c r="M202" s="4">
        <v>1</v>
      </c>
      <c r="N202" s="39" t="str">
        <f>IF(AND(M202=1,Tabuľka32[[#This Row],[Dosiahnutý štandardný výstup v čase predloženia ŽoNFP7]]&gt;=0),Tabuľka32[[#This Row],[Dosiahnutý štandardný výstup v čase predloženia ŽoNFP7]],0)</f>
        <v/>
      </c>
    </row>
    <row r="203" spans="1:14" ht="18" customHeight="1" x14ac:dyDescent="0.25">
      <c r="A203" s="59" t="s">
        <v>27</v>
      </c>
      <c r="B203" s="14" t="s">
        <v>53</v>
      </c>
      <c r="C203" s="60">
        <v>313</v>
      </c>
      <c r="D203" s="61" t="s">
        <v>295</v>
      </c>
      <c r="E203" s="62">
        <v>259</v>
      </c>
      <c r="F203" s="20"/>
      <c r="G20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03" s="36"/>
      <c r="I20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03" s="20"/>
      <c r="K20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03" s="34"/>
      <c r="M203" s="4">
        <v>1</v>
      </c>
      <c r="N203" s="39" t="str">
        <f>IF(AND(M203=1,Tabuľka32[[#This Row],[Dosiahnutý štandardný výstup v čase predloženia ŽoNFP7]]&gt;=0),Tabuľka32[[#This Row],[Dosiahnutý štandardný výstup v čase predloženia ŽoNFP7]],0)</f>
        <v/>
      </c>
    </row>
    <row r="204" spans="1:14" ht="18" customHeight="1" x14ac:dyDescent="0.25">
      <c r="A204" s="59" t="s">
        <v>27</v>
      </c>
      <c r="B204" s="14" t="s">
        <v>53</v>
      </c>
      <c r="C204" s="60">
        <v>314</v>
      </c>
      <c r="D204" s="61" t="s">
        <v>296</v>
      </c>
      <c r="E204" s="62">
        <v>259</v>
      </c>
      <c r="F204" s="20"/>
      <c r="G20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04" s="36"/>
      <c r="I20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04" s="20"/>
      <c r="K20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04" s="34"/>
      <c r="N204" s="39">
        <f>IF(AND(M204=1,Tabuľka32[[#This Row],[Dosiahnutý štandardný výstup v čase predloženia ŽoNFP7]]&gt;=0),Tabuľka32[[#This Row],[Dosiahnutý štandardný výstup v čase predloženia ŽoNFP7]],0)</f>
        <v>0</v>
      </c>
    </row>
    <row r="205" spans="1:14" ht="18" customHeight="1" x14ac:dyDescent="0.25">
      <c r="A205" s="59" t="s">
        <v>27</v>
      </c>
      <c r="B205" s="14" t="s">
        <v>53</v>
      </c>
      <c r="C205" s="60">
        <v>309</v>
      </c>
      <c r="D205" s="61" t="s">
        <v>297</v>
      </c>
      <c r="E205" s="62">
        <v>259</v>
      </c>
      <c r="F205" s="20"/>
      <c r="G20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05" s="36"/>
      <c r="I20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05" s="20"/>
      <c r="K20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05" s="34"/>
      <c r="M205" s="4">
        <v>1</v>
      </c>
      <c r="N205" s="39" t="str">
        <f>IF(AND(M205=1,Tabuľka32[[#This Row],[Dosiahnutý štandardný výstup v čase predloženia ŽoNFP7]]&gt;=0),Tabuľka32[[#This Row],[Dosiahnutý štandardný výstup v čase predloženia ŽoNFP7]],0)</f>
        <v/>
      </c>
    </row>
    <row r="206" spans="1:14" ht="18" customHeight="1" x14ac:dyDescent="0.25">
      <c r="A206" s="59" t="s">
        <v>27</v>
      </c>
      <c r="B206" s="14" t="s">
        <v>53</v>
      </c>
      <c r="C206" s="60">
        <v>310</v>
      </c>
      <c r="D206" s="61" t="s">
        <v>298</v>
      </c>
      <c r="E206" s="62">
        <v>259</v>
      </c>
      <c r="F206" s="20"/>
      <c r="G20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06" s="36"/>
      <c r="I20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06" s="20"/>
      <c r="K20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06" s="34"/>
      <c r="M206" s="4">
        <v>1</v>
      </c>
      <c r="N206" s="39" t="str">
        <f>IF(AND(M206=1,Tabuľka32[[#This Row],[Dosiahnutý štandardný výstup v čase predloženia ŽoNFP7]]&gt;=0),Tabuľka32[[#This Row],[Dosiahnutý štandardný výstup v čase predloženia ŽoNFP7]],0)</f>
        <v/>
      </c>
    </row>
    <row r="207" spans="1:14" ht="18" customHeight="1" x14ac:dyDescent="0.25">
      <c r="A207" s="59" t="s">
        <v>27</v>
      </c>
      <c r="B207" s="14" t="s">
        <v>53</v>
      </c>
      <c r="C207" s="60">
        <v>307</v>
      </c>
      <c r="D207" s="61" t="s">
        <v>299</v>
      </c>
      <c r="E207" s="62">
        <v>259</v>
      </c>
      <c r="F207" s="20"/>
      <c r="G20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07" s="36"/>
      <c r="I20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07" s="20"/>
      <c r="K20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07" s="34"/>
      <c r="M207" s="4">
        <v>1</v>
      </c>
      <c r="N207" s="39" t="str">
        <f>IF(AND(M207=1,Tabuľka32[[#This Row],[Dosiahnutý štandardný výstup v čase predloženia ŽoNFP7]]&gt;=0),Tabuľka32[[#This Row],[Dosiahnutý štandardný výstup v čase predloženia ŽoNFP7]],0)</f>
        <v/>
      </c>
    </row>
    <row r="208" spans="1:14" ht="18" customHeight="1" x14ac:dyDescent="0.25">
      <c r="A208" s="59" t="s">
        <v>27</v>
      </c>
      <c r="B208" s="14" t="s">
        <v>53</v>
      </c>
      <c r="C208" s="60">
        <v>659</v>
      </c>
      <c r="D208" s="61" t="s">
        <v>346</v>
      </c>
      <c r="E208" s="62">
        <v>259</v>
      </c>
      <c r="F208" s="20"/>
      <c r="G20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08" s="36"/>
      <c r="I20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08" s="20"/>
      <c r="K20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08" s="34"/>
      <c r="N208" s="39">
        <f>IF(AND(M208=1,Tabuľka32[[#This Row],[Dosiahnutý štandardný výstup v čase predloženia ŽoNFP7]]&gt;=0),Tabuľka32[[#This Row],[Dosiahnutý štandardný výstup v čase predloženia ŽoNFP7]],0)</f>
        <v>0</v>
      </c>
    </row>
    <row r="209" spans="1:14" ht="18" customHeight="1" x14ac:dyDescent="0.25">
      <c r="A209" s="59" t="s">
        <v>28</v>
      </c>
      <c r="B209" s="14" t="s">
        <v>53</v>
      </c>
      <c r="C209" s="60">
        <v>822</v>
      </c>
      <c r="D209" s="61" t="s">
        <v>347</v>
      </c>
      <c r="E209" s="62">
        <v>319</v>
      </c>
      <c r="F209" s="20"/>
      <c r="G20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09" s="36"/>
      <c r="I20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09" s="20"/>
      <c r="K20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09" s="34"/>
      <c r="N209" s="39">
        <f>IF(AND(M209=1,Tabuľka32[[#This Row],[Dosiahnutý štandardný výstup v čase predloženia ŽoNFP7]]&gt;=0),Tabuľka32[[#This Row],[Dosiahnutý štandardný výstup v čase predloženia ŽoNFP7]],0)</f>
        <v>0</v>
      </c>
    </row>
    <row r="210" spans="1:14" ht="18" customHeight="1" x14ac:dyDescent="0.25">
      <c r="A210" s="59" t="s">
        <v>28</v>
      </c>
      <c r="B210" s="14" t="s">
        <v>53</v>
      </c>
      <c r="C210" s="60">
        <v>717</v>
      </c>
      <c r="D210" s="61" t="s">
        <v>194</v>
      </c>
      <c r="E210" s="62">
        <v>319</v>
      </c>
      <c r="F210" s="20"/>
      <c r="G21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10" s="36"/>
      <c r="I21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10" s="20"/>
      <c r="K21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10" s="34"/>
      <c r="N210" s="39">
        <f>IF(AND(M210=1,Tabuľka32[[#This Row],[Dosiahnutý štandardný výstup v čase predloženia ŽoNFP7]]&gt;=0),Tabuľka32[[#This Row],[Dosiahnutý štandardný výstup v čase predloženia ŽoNFP7]],0)</f>
        <v>0</v>
      </c>
    </row>
    <row r="211" spans="1:14" ht="18" customHeight="1" x14ac:dyDescent="0.25">
      <c r="A211" s="59" t="s">
        <v>348</v>
      </c>
      <c r="B211" s="14" t="s">
        <v>53</v>
      </c>
      <c r="C211" s="60">
        <v>617</v>
      </c>
      <c r="D211" s="61" t="s">
        <v>349</v>
      </c>
      <c r="E211" s="62">
        <v>445</v>
      </c>
      <c r="F211" s="20"/>
      <c r="G21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11" s="36"/>
      <c r="I21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11" s="20"/>
      <c r="K21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11" s="34"/>
      <c r="N211" s="39">
        <f>IF(AND(M211=1,Tabuľka32[[#This Row],[Dosiahnutý štandardný výstup v čase predloženia ŽoNFP7]]&gt;=0),Tabuľka32[[#This Row],[Dosiahnutý štandardný výstup v čase predloženia ŽoNFP7]],0)</f>
        <v>0</v>
      </c>
    </row>
    <row r="212" spans="1:14" ht="18" customHeight="1" x14ac:dyDescent="0.25">
      <c r="A212" s="59" t="s">
        <v>350</v>
      </c>
      <c r="B212" s="14" t="s">
        <v>53</v>
      </c>
      <c r="C212" s="60">
        <v>905</v>
      </c>
      <c r="D212" s="61" t="s">
        <v>351</v>
      </c>
      <c r="E212" s="62">
        <v>0</v>
      </c>
      <c r="F212" s="20"/>
      <c r="G21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12" s="36"/>
      <c r="I21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12" s="20"/>
      <c r="K21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12" s="34"/>
      <c r="N212" s="39">
        <f>IF(AND(M212=1,Tabuľka32[[#This Row],[Dosiahnutý štandardný výstup v čase predloženia ŽoNFP7]]&gt;=0),Tabuľka32[[#This Row],[Dosiahnutý štandardný výstup v čase predloženia ŽoNFP7]],0)</f>
        <v>0</v>
      </c>
    </row>
    <row r="213" spans="1:14" ht="18" customHeight="1" x14ac:dyDescent="0.25">
      <c r="A213" s="59" t="s">
        <v>29</v>
      </c>
      <c r="B213" s="14" t="s">
        <v>53</v>
      </c>
      <c r="C213" s="60">
        <v>654</v>
      </c>
      <c r="D213" s="61" t="s">
        <v>352</v>
      </c>
      <c r="E213" s="62">
        <v>137</v>
      </c>
      <c r="F213" s="20"/>
      <c r="G21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13" s="36"/>
      <c r="I21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13" s="20"/>
      <c r="K21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13" s="34"/>
      <c r="N213" s="39">
        <f>IF(AND(M213=1,Tabuľka32[[#This Row],[Dosiahnutý štandardný výstup v čase predloženia ŽoNFP7]]&gt;=0),Tabuľka32[[#This Row],[Dosiahnutý štandardný výstup v čase predloženia ŽoNFP7]],0)</f>
        <v>0</v>
      </c>
    </row>
    <row r="214" spans="1:14" ht="18" customHeight="1" x14ac:dyDescent="0.25">
      <c r="A214" s="59" t="s">
        <v>29</v>
      </c>
      <c r="B214" s="14" t="s">
        <v>53</v>
      </c>
      <c r="C214" s="60">
        <v>881</v>
      </c>
      <c r="D214" s="61" t="s">
        <v>353</v>
      </c>
      <c r="E214" s="62">
        <v>137</v>
      </c>
      <c r="F214" s="20"/>
      <c r="G21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14" s="36"/>
      <c r="I21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14" s="20"/>
      <c r="K21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14" s="34"/>
      <c r="N214" s="39">
        <f>IF(AND(M214=1,Tabuľka32[[#This Row],[Dosiahnutý štandardný výstup v čase predloženia ŽoNFP7]]&gt;=0),Tabuľka32[[#This Row],[Dosiahnutý štandardný výstup v čase predloženia ŽoNFP7]],0)</f>
        <v>0</v>
      </c>
    </row>
    <row r="215" spans="1:14" ht="18" customHeight="1" x14ac:dyDescent="0.25">
      <c r="A215" s="59" t="s">
        <v>29</v>
      </c>
      <c r="B215" s="14" t="s">
        <v>53</v>
      </c>
      <c r="C215" s="60">
        <v>882</v>
      </c>
      <c r="D215" s="61" t="s">
        <v>354</v>
      </c>
      <c r="E215" s="62">
        <v>137</v>
      </c>
      <c r="F215" s="20"/>
      <c r="G21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15" s="36"/>
      <c r="I21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15" s="20"/>
      <c r="K21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15" s="34"/>
      <c r="N215" s="39">
        <f>IF(AND(M215=1,Tabuľka32[[#This Row],[Dosiahnutý štandardný výstup v čase predloženia ŽoNFP7]]&gt;=0),Tabuľka32[[#This Row],[Dosiahnutý štandardný výstup v čase predloženia ŽoNFP7]],0)</f>
        <v>0</v>
      </c>
    </row>
    <row r="216" spans="1:14" ht="18" customHeight="1" x14ac:dyDescent="0.25">
      <c r="A216" s="59" t="s">
        <v>29</v>
      </c>
      <c r="B216" s="14" t="s">
        <v>53</v>
      </c>
      <c r="C216" s="60">
        <v>883</v>
      </c>
      <c r="D216" s="61" t="s">
        <v>355</v>
      </c>
      <c r="E216" s="62">
        <v>137</v>
      </c>
      <c r="F216" s="20"/>
      <c r="G21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16" s="36"/>
      <c r="I21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16" s="20"/>
      <c r="K21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16" s="34"/>
      <c r="N216" s="39">
        <f>IF(AND(M216=1,Tabuľka32[[#This Row],[Dosiahnutý štandardný výstup v čase predloženia ŽoNFP7]]&gt;=0),Tabuľka32[[#This Row],[Dosiahnutý štandardný výstup v čase predloženia ŽoNFP7]],0)</f>
        <v>0</v>
      </c>
    </row>
    <row r="217" spans="1:14" ht="18" customHeight="1" x14ac:dyDescent="0.25">
      <c r="A217" s="59" t="s">
        <v>29</v>
      </c>
      <c r="B217" s="14" t="s">
        <v>53</v>
      </c>
      <c r="C217" s="60">
        <v>884</v>
      </c>
      <c r="D217" s="61" t="s">
        <v>356</v>
      </c>
      <c r="E217" s="62">
        <v>137</v>
      </c>
      <c r="F217" s="20"/>
      <c r="G21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17" s="36"/>
      <c r="I21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17" s="20"/>
      <c r="K21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17" s="34"/>
      <c r="N217" s="39">
        <f>IF(AND(M217=1,Tabuľka32[[#This Row],[Dosiahnutý štandardný výstup v čase predloženia ŽoNFP7]]&gt;=0),Tabuľka32[[#This Row],[Dosiahnutý štandardný výstup v čase predloženia ŽoNFP7]],0)</f>
        <v>0</v>
      </c>
    </row>
    <row r="218" spans="1:14" ht="18" customHeight="1" x14ac:dyDescent="0.25">
      <c r="A218" s="59" t="s">
        <v>29</v>
      </c>
      <c r="B218" s="14" t="s">
        <v>53</v>
      </c>
      <c r="C218" s="60">
        <v>885</v>
      </c>
      <c r="D218" s="61" t="s">
        <v>357</v>
      </c>
      <c r="E218" s="62">
        <v>137</v>
      </c>
      <c r="F218" s="20"/>
      <c r="G21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18" s="36"/>
      <c r="I21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18" s="20"/>
      <c r="K21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18" s="34"/>
      <c r="N218" s="39">
        <f>IF(AND(M218=1,Tabuľka32[[#This Row],[Dosiahnutý štandardný výstup v čase predloženia ŽoNFP7]]&gt;=0),Tabuľka32[[#This Row],[Dosiahnutý štandardný výstup v čase predloženia ŽoNFP7]],0)</f>
        <v>0</v>
      </c>
    </row>
    <row r="219" spans="1:14" ht="18" customHeight="1" x14ac:dyDescent="0.25">
      <c r="A219" s="59" t="s">
        <v>29</v>
      </c>
      <c r="B219" s="14" t="s">
        <v>53</v>
      </c>
      <c r="C219" s="60">
        <v>886</v>
      </c>
      <c r="D219" s="61" t="s">
        <v>358</v>
      </c>
      <c r="E219" s="62">
        <v>137</v>
      </c>
      <c r="F219" s="20"/>
      <c r="G21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19" s="36"/>
      <c r="I21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19" s="20"/>
      <c r="K21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19" s="34"/>
      <c r="N219" s="39">
        <f>IF(AND(M219=1,Tabuľka32[[#This Row],[Dosiahnutý štandardný výstup v čase predloženia ŽoNFP7]]&gt;=0),Tabuľka32[[#This Row],[Dosiahnutý štandardný výstup v čase predloženia ŽoNFP7]],0)</f>
        <v>0</v>
      </c>
    </row>
    <row r="220" spans="1:14" ht="18" customHeight="1" x14ac:dyDescent="0.25">
      <c r="A220" s="59" t="s">
        <v>29</v>
      </c>
      <c r="B220" s="14" t="s">
        <v>53</v>
      </c>
      <c r="C220" s="60">
        <v>887</v>
      </c>
      <c r="D220" s="61" t="s">
        <v>359</v>
      </c>
      <c r="E220" s="62">
        <v>137</v>
      </c>
      <c r="F220" s="20"/>
      <c r="G22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20" s="36"/>
      <c r="I22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20" s="20"/>
      <c r="K22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20" s="34"/>
      <c r="N220" s="39">
        <f>IF(AND(M220=1,Tabuľka32[[#This Row],[Dosiahnutý štandardný výstup v čase predloženia ŽoNFP7]]&gt;=0),Tabuľka32[[#This Row],[Dosiahnutý štandardný výstup v čase predloženia ŽoNFP7]],0)</f>
        <v>0</v>
      </c>
    </row>
    <row r="221" spans="1:14" ht="18" customHeight="1" x14ac:dyDescent="0.25">
      <c r="A221" s="65" t="s">
        <v>62</v>
      </c>
      <c r="B221" s="14" t="s">
        <v>53</v>
      </c>
      <c r="C221" s="60">
        <v>750</v>
      </c>
      <c r="D221" s="61" t="s">
        <v>245</v>
      </c>
      <c r="E221" s="62">
        <v>2396</v>
      </c>
      <c r="F221" s="20"/>
      <c r="G22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21" s="36"/>
      <c r="I22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21" s="20"/>
      <c r="K22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21" s="34"/>
      <c r="M221" s="4">
        <v>1</v>
      </c>
      <c r="N221" s="39" t="str">
        <f>IF(AND(M221=1,Tabuľka32[[#This Row],[Dosiahnutý štandardný výstup v čase predloženia ŽoNFP7]]&gt;=0),Tabuľka32[[#This Row],[Dosiahnutý štandardný výstup v čase predloženia ŽoNFP7]],0)</f>
        <v/>
      </c>
    </row>
    <row r="222" spans="1:14" ht="18" customHeight="1" x14ac:dyDescent="0.25">
      <c r="A222" s="65" t="s">
        <v>62</v>
      </c>
      <c r="B222" s="14" t="s">
        <v>53</v>
      </c>
      <c r="C222" s="60">
        <v>751</v>
      </c>
      <c r="D222" s="61" t="s">
        <v>246</v>
      </c>
      <c r="E222" s="62">
        <v>2396</v>
      </c>
      <c r="F222" s="20"/>
      <c r="G22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22" s="36"/>
      <c r="I22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22" s="20"/>
      <c r="K22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22" s="34"/>
      <c r="M222" s="4">
        <v>1</v>
      </c>
      <c r="N222" s="39" t="str">
        <f>IF(AND(M222=1,Tabuľka32[[#This Row],[Dosiahnutý štandardný výstup v čase predloženia ŽoNFP7]]&gt;=0),Tabuľka32[[#This Row],[Dosiahnutý štandardný výstup v čase predloženia ŽoNFP7]],0)</f>
        <v/>
      </c>
    </row>
    <row r="223" spans="1:14" ht="18" customHeight="1" x14ac:dyDescent="0.25">
      <c r="A223" s="65" t="s">
        <v>62</v>
      </c>
      <c r="B223" s="14" t="s">
        <v>53</v>
      </c>
      <c r="C223" s="60">
        <v>752</v>
      </c>
      <c r="D223" s="61" t="s">
        <v>247</v>
      </c>
      <c r="E223" s="62">
        <v>2396</v>
      </c>
      <c r="F223" s="20"/>
      <c r="G22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23" s="36"/>
      <c r="I22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23" s="20"/>
      <c r="K22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23" s="34"/>
      <c r="M223" s="4">
        <v>1</v>
      </c>
      <c r="N223" s="39" t="str">
        <f>IF(AND(M223=1,Tabuľka32[[#This Row],[Dosiahnutý štandardný výstup v čase predloženia ŽoNFP7]]&gt;=0),Tabuľka32[[#This Row],[Dosiahnutý štandardný výstup v čase predloženia ŽoNFP7]],0)</f>
        <v/>
      </c>
    </row>
    <row r="224" spans="1:14" ht="18" customHeight="1" x14ac:dyDescent="0.25">
      <c r="A224" s="65" t="s">
        <v>62</v>
      </c>
      <c r="B224" s="14" t="s">
        <v>53</v>
      </c>
      <c r="C224" s="60">
        <v>754</v>
      </c>
      <c r="D224" s="61" t="s">
        <v>248</v>
      </c>
      <c r="E224" s="62">
        <v>2396</v>
      </c>
      <c r="F224" s="20"/>
      <c r="G22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24" s="36"/>
      <c r="I22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24" s="20"/>
      <c r="K22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24" s="34"/>
      <c r="M224" s="4">
        <v>1</v>
      </c>
      <c r="N224" s="39" t="str">
        <f>IF(AND(M224=1,Tabuľka32[[#This Row],[Dosiahnutý štandardný výstup v čase predloženia ŽoNFP7]]&gt;=0),Tabuľka32[[#This Row],[Dosiahnutý štandardný výstup v čase predloženia ŽoNFP7]],0)</f>
        <v/>
      </c>
    </row>
    <row r="225" spans="1:14" ht="18" customHeight="1" x14ac:dyDescent="0.25">
      <c r="A225" s="65" t="s">
        <v>62</v>
      </c>
      <c r="B225" s="14" t="s">
        <v>53</v>
      </c>
      <c r="C225" s="60">
        <v>755</v>
      </c>
      <c r="D225" s="61" t="s">
        <v>249</v>
      </c>
      <c r="E225" s="62">
        <v>2396</v>
      </c>
      <c r="F225" s="20"/>
      <c r="G22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25" s="36"/>
      <c r="I22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25" s="20"/>
      <c r="K22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25" s="34"/>
      <c r="M225" s="4">
        <v>1</v>
      </c>
      <c r="N225" s="39" t="str">
        <f>IF(AND(M225=1,Tabuľka32[[#This Row],[Dosiahnutý štandardný výstup v čase predloženia ŽoNFP7]]&gt;=0),Tabuľka32[[#This Row],[Dosiahnutý štandardný výstup v čase predloženia ŽoNFP7]],0)</f>
        <v/>
      </c>
    </row>
    <row r="226" spans="1:14" ht="18" customHeight="1" x14ac:dyDescent="0.25">
      <c r="A226" s="65" t="s">
        <v>62</v>
      </c>
      <c r="B226" s="14" t="s">
        <v>53</v>
      </c>
      <c r="C226" s="60">
        <v>753</v>
      </c>
      <c r="D226" s="61" t="s">
        <v>250</v>
      </c>
      <c r="E226" s="62">
        <v>2396</v>
      </c>
      <c r="F226" s="20"/>
      <c r="G22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26" s="36"/>
      <c r="I22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26" s="20"/>
      <c r="K22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26" s="34"/>
      <c r="M226" s="4">
        <v>1</v>
      </c>
      <c r="N226" s="39" t="str">
        <f>IF(AND(M226=1,Tabuľka32[[#This Row],[Dosiahnutý štandardný výstup v čase predloženia ŽoNFP7]]&gt;=0),Tabuľka32[[#This Row],[Dosiahnutý štandardný výstup v čase predloženia ŽoNFP7]],0)</f>
        <v/>
      </c>
    </row>
    <row r="227" spans="1:14" ht="18" customHeight="1" x14ac:dyDescent="0.25">
      <c r="A227" s="65" t="s">
        <v>62</v>
      </c>
      <c r="B227" s="14" t="s">
        <v>53</v>
      </c>
      <c r="C227" s="60">
        <v>761</v>
      </c>
      <c r="D227" s="61" t="s">
        <v>265</v>
      </c>
      <c r="E227" s="62">
        <v>2396</v>
      </c>
      <c r="F227" s="20"/>
      <c r="G22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27" s="36"/>
      <c r="I22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27" s="20"/>
      <c r="K22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27" s="34"/>
      <c r="M227" s="4">
        <v>1</v>
      </c>
      <c r="N227" s="39" t="str">
        <f>IF(AND(M227=1,Tabuľka32[[#This Row],[Dosiahnutý štandardný výstup v čase predloženia ŽoNFP7]]&gt;=0),Tabuľka32[[#This Row],[Dosiahnutý štandardný výstup v čase predloženia ŽoNFP7]],0)</f>
        <v/>
      </c>
    </row>
    <row r="228" spans="1:14" ht="18" customHeight="1" x14ac:dyDescent="0.25">
      <c r="A228" s="65" t="s">
        <v>62</v>
      </c>
      <c r="B228" s="14" t="s">
        <v>53</v>
      </c>
      <c r="C228" s="60">
        <v>756</v>
      </c>
      <c r="D228" s="61" t="s">
        <v>251</v>
      </c>
      <c r="E228" s="62">
        <v>2396</v>
      </c>
      <c r="F228" s="20"/>
      <c r="G22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28" s="36"/>
      <c r="I22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28" s="20"/>
      <c r="K22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28" s="34"/>
      <c r="M228" s="4">
        <v>1</v>
      </c>
      <c r="N228" s="39" t="str">
        <f>IF(AND(M228=1,Tabuľka32[[#This Row],[Dosiahnutý štandardný výstup v čase predloženia ŽoNFP7]]&gt;=0),Tabuľka32[[#This Row],[Dosiahnutý štandardný výstup v čase predloženia ŽoNFP7]],0)</f>
        <v/>
      </c>
    </row>
    <row r="229" spans="1:14" ht="18" customHeight="1" x14ac:dyDescent="0.25">
      <c r="A229" s="65" t="s">
        <v>62</v>
      </c>
      <c r="B229" s="14" t="s">
        <v>53</v>
      </c>
      <c r="C229" s="60">
        <v>947</v>
      </c>
      <c r="D229" s="61" t="s">
        <v>362</v>
      </c>
      <c r="E229" s="62">
        <v>2396</v>
      </c>
      <c r="F229" s="20"/>
      <c r="G22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29" s="36"/>
      <c r="I22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29" s="20"/>
      <c r="K22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29" s="34"/>
      <c r="M229" s="4">
        <v>1</v>
      </c>
      <c r="N229" s="39" t="str">
        <f>IF(AND(M229=1,Tabuľka32[[#This Row],[Dosiahnutý štandardný výstup v čase predloženia ŽoNFP7]]&gt;=0),Tabuľka32[[#This Row],[Dosiahnutý štandardný výstup v čase predloženia ŽoNFP7]],0)</f>
        <v/>
      </c>
    </row>
    <row r="230" spans="1:14" ht="18" customHeight="1" x14ac:dyDescent="0.25">
      <c r="A230" s="65" t="s">
        <v>62</v>
      </c>
      <c r="B230" s="14" t="s">
        <v>53</v>
      </c>
      <c r="C230" s="60">
        <v>759</v>
      </c>
      <c r="D230" s="61" t="s">
        <v>253</v>
      </c>
      <c r="E230" s="62">
        <v>2396</v>
      </c>
      <c r="F230" s="20"/>
      <c r="G23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30" s="36"/>
      <c r="I23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30" s="20"/>
      <c r="K23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30" s="34"/>
      <c r="M230" s="4">
        <v>1</v>
      </c>
      <c r="N230" s="39" t="str">
        <f>IF(AND(M230=1,Tabuľka32[[#This Row],[Dosiahnutý štandardný výstup v čase predloženia ŽoNFP7]]&gt;=0),Tabuľka32[[#This Row],[Dosiahnutý štandardný výstup v čase predloženia ŽoNFP7]],0)</f>
        <v/>
      </c>
    </row>
    <row r="231" spans="1:14" ht="18" customHeight="1" x14ac:dyDescent="0.25">
      <c r="A231" s="59" t="s">
        <v>30</v>
      </c>
      <c r="B231" s="14" t="s">
        <v>53</v>
      </c>
      <c r="C231" s="60">
        <v>757</v>
      </c>
      <c r="D231" s="61" t="s">
        <v>363</v>
      </c>
      <c r="E231" s="62">
        <v>556</v>
      </c>
      <c r="F231" s="20"/>
      <c r="G23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31" s="36"/>
      <c r="I23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31" s="20"/>
      <c r="K23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31" s="34"/>
      <c r="M231" s="4">
        <v>1</v>
      </c>
      <c r="N231" s="39" t="str">
        <f>IF(AND(M231=1,Tabuľka32[[#This Row],[Dosiahnutý štandardný výstup v čase predloženia ŽoNFP7]]&gt;=0),Tabuľka32[[#This Row],[Dosiahnutý štandardný výstup v čase predloženia ŽoNFP7]],0)</f>
        <v/>
      </c>
    </row>
    <row r="232" spans="1:14" ht="18" customHeight="1" x14ac:dyDescent="0.25">
      <c r="A232" s="59" t="s">
        <v>30</v>
      </c>
      <c r="B232" s="14" t="s">
        <v>53</v>
      </c>
      <c r="C232" s="60">
        <v>758</v>
      </c>
      <c r="D232" s="61" t="s">
        <v>254</v>
      </c>
      <c r="E232" s="62">
        <v>556</v>
      </c>
      <c r="F232" s="20"/>
      <c r="G23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32" s="36"/>
      <c r="I23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32" s="20"/>
      <c r="K23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32" s="34"/>
      <c r="M232" s="4">
        <v>1</v>
      </c>
      <c r="N232" s="39" t="str">
        <f>IF(AND(M232=1,Tabuľka32[[#This Row],[Dosiahnutý štandardný výstup v čase predloženia ŽoNFP7]]&gt;=0),Tabuľka32[[#This Row],[Dosiahnutý štandardný výstup v čase predloženia ŽoNFP7]],0)</f>
        <v/>
      </c>
    </row>
    <row r="233" spans="1:14" ht="18" customHeight="1" x14ac:dyDescent="0.25">
      <c r="A233" s="59" t="s">
        <v>30</v>
      </c>
      <c r="B233" s="14" t="s">
        <v>53</v>
      </c>
      <c r="C233" s="60">
        <v>764</v>
      </c>
      <c r="D233" s="61" t="s">
        <v>255</v>
      </c>
      <c r="E233" s="62">
        <v>556</v>
      </c>
      <c r="F233" s="20"/>
      <c r="G23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33" s="36"/>
      <c r="I23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33" s="20"/>
      <c r="K23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33" s="34"/>
      <c r="M233" s="4">
        <v>1</v>
      </c>
      <c r="N233" s="39" t="str">
        <f>IF(AND(M233=1,Tabuľka32[[#This Row],[Dosiahnutý štandardný výstup v čase predloženia ŽoNFP7]]&gt;=0),Tabuľka32[[#This Row],[Dosiahnutý štandardný výstup v čase predloženia ŽoNFP7]],0)</f>
        <v/>
      </c>
    </row>
    <row r="234" spans="1:14" ht="18" customHeight="1" x14ac:dyDescent="0.25">
      <c r="A234" s="59" t="s">
        <v>30</v>
      </c>
      <c r="B234" s="14" t="s">
        <v>53</v>
      </c>
      <c r="C234" s="60">
        <v>765</v>
      </c>
      <c r="D234" s="61" t="s">
        <v>256</v>
      </c>
      <c r="E234" s="62">
        <v>556</v>
      </c>
      <c r="F234" s="20"/>
      <c r="G23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34" s="36"/>
      <c r="I23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34" s="20"/>
      <c r="K23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34" s="34"/>
      <c r="M234" s="4">
        <v>1</v>
      </c>
      <c r="N234" s="39" t="str">
        <f>IF(AND(M234=1,Tabuľka32[[#This Row],[Dosiahnutý štandardný výstup v čase predloženia ŽoNFP7]]&gt;=0),Tabuľka32[[#This Row],[Dosiahnutý štandardný výstup v čase predloženia ŽoNFP7]],0)</f>
        <v/>
      </c>
    </row>
    <row r="235" spans="1:14" ht="18" customHeight="1" x14ac:dyDescent="0.25">
      <c r="A235" s="59" t="s">
        <v>30</v>
      </c>
      <c r="B235" s="14" t="s">
        <v>53</v>
      </c>
      <c r="C235" s="60">
        <v>760</v>
      </c>
      <c r="D235" s="61" t="s">
        <v>257</v>
      </c>
      <c r="E235" s="62">
        <v>556</v>
      </c>
      <c r="F235" s="20"/>
      <c r="G23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35" s="36"/>
      <c r="I23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35" s="20"/>
      <c r="K23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35" s="34"/>
      <c r="M235" s="4">
        <v>1</v>
      </c>
      <c r="N235" s="39" t="str">
        <f>IF(AND(M235=1,Tabuľka32[[#This Row],[Dosiahnutý štandardný výstup v čase predloženia ŽoNFP7]]&gt;=0),Tabuľka32[[#This Row],[Dosiahnutý štandardný výstup v čase predloženia ŽoNFP7]],0)</f>
        <v/>
      </c>
    </row>
    <row r="236" spans="1:14" ht="18" customHeight="1" x14ac:dyDescent="0.25">
      <c r="A236" s="59" t="s">
        <v>30</v>
      </c>
      <c r="B236" s="14" t="s">
        <v>53</v>
      </c>
      <c r="C236" s="60">
        <v>766</v>
      </c>
      <c r="D236" s="61" t="s">
        <v>258</v>
      </c>
      <c r="E236" s="62">
        <v>556</v>
      </c>
      <c r="F236" s="20"/>
      <c r="G23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36" s="36"/>
      <c r="I23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36" s="20"/>
      <c r="K23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36" s="34"/>
      <c r="M236" s="4">
        <v>1</v>
      </c>
      <c r="N236" s="39" t="str">
        <f>IF(AND(M236=1,Tabuľka32[[#This Row],[Dosiahnutý štandardný výstup v čase predloženia ŽoNFP7]]&gt;=0),Tabuľka32[[#This Row],[Dosiahnutý štandardný výstup v čase predloženia ŽoNFP7]],0)</f>
        <v/>
      </c>
    </row>
    <row r="237" spans="1:14" ht="18" customHeight="1" x14ac:dyDescent="0.25">
      <c r="A237" s="59" t="s">
        <v>30</v>
      </c>
      <c r="B237" s="14" t="s">
        <v>53</v>
      </c>
      <c r="C237" s="60">
        <v>769</v>
      </c>
      <c r="D237" s="61" t="s">
        <v>259</v>
      </c>
      <c r="E237" s="62">
        <v>556</v>
      </c>
      <c r="F237" s="20"/>
      <c r="G23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37" s="36"/>
      <c r="I23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37" s="20"/>
      <c r="K23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37" s="34"/>
      <c r="M237" s="4">
        <v>1</v>
      </c>
      <c r="N237" s="39" t="str">
        <f>IF(AND(M237=1,Tabuľka32[[#This Row],[Dosiahnutý štandardný výstup v čase predloženia ŽoNFP7]]&gt;=0),Tabuľka32[[#This Row],[Dosiahnutý štandardný výstup v čase predloženia ŽoNFP7]],0)</f>
        <v/>
      </c>
    </row>
    <row r="238" spans="1:14" ht="18" customHeight="1" x14ac:dyDescent="0.25">
      <c r="A238" s="59" t="s">
        <v>30</v>
      </c>
      <c r="B238" s="14" t="s">
        <v>53</v>
      </c>
      <c r="C238" s="60">
        <v>770</v>
      </c>
      <c r="D238" s="61" t="s">
        <v>260</v>
      </c>
      <c r="E238" s="62">
        <v>556</v>
      </c>
      <c r="F238" s="20"/>
      <c r="G23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38" s="36"/>
      <c r="I23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38" s="20"/>
      <c r="K23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38" s="34"/>
      <c r="M238" s="4">
        <v>1</v>
      </c>
      <c r="N238" s="39" t="str">
        <f>IF(AND(M238=1,Tabuľka32[[#This Row],[Dosiahnutý štandardný výstup v čase predloženia ŽoNFP7]]&gt;=0),Tabuľka32[[#This Row],[Dosiahnutý štandardný výstup v čase predloženia ŽoNFP7]],0)</f>
        <v/>
      </c>
    </row>
    <row r="239" spans="1:14" ht="18" customHeight="1" x14ac:dyDescent="0.25">
      <c r="A239" s="59" t="s">
        <v>30</v>
      </c>
      <c r="B239" s="14" t="s">
        <v>53</v>
      </c>
      <c r="C239" s="60">
        <v>771</v>
      </c>
      <c r="D239" s="61" t="s">
        <v>261</v>
      </c>
      <c r="E239" s="62">
        <v>556</v>
      </c>
      <c r="F239" s="20"/>
      <c r="G23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39" s="36"/>
      <c r="I23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39" s="20"/>
      <c r="K23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39" s="34"/>
      <c r="M239" s="4">
        <v>1</v>
      </c>
      <c r="N239" s="39" t="str">
        <f>IF(AND(M239=1,Tabuľka32[[#This Row],[Dosiahnutý štandardný výstup v čase predloženia ŽoNFP7]]&gt;=0),Tabuľka32[[#This Row],[Dosiahnutý štandardný výstup v čase predloženia ŽoNFP7]],0)</f>
        <v/>
      </c>
    </row>
    <row r="240" spans="1:14" ht="18" customHeight="1" x14ac:dyDescent="0.25">
      <c r="A240" s="59" t="s">
        <v>30</v>
      </c>
      <c r="B240" s="14" t="s">
        <v>53</v>
      </c>
      <c r="C240" s="60">
        <v>767</v>
      </c>
      <c r="D240" s="61" t="s">
        <v>262</v>
      </c>
      <c r="E240" s="62">
        <v>556</v>
      </c>
      <c r="F240" s="20"/>
      <c r="G24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40" s="36"/>
      <c r="I24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40" s="20"/>
      <c r="K24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40" s="34"/>
      <c r="M240" s="4">
        <v>1</v>
      </c>
      <c r="N240" s="39" t="str">
        <f>IF(AND(M240=1,Tabuľka32[[#This Row],[Dosiahnutý štandardný výstup v čase predloženia ŽoNFP7]]&gt;=0),Tabuľka32[[#This Row],[Dosiahnutý štandardný výstup v čase predloženia ŽoNFP7]],0)</f>
        <v/>
      </c>
    </row>
    <row r="241" spans="1:14" ht="18" customHeight="1" x14ac:dyDescent="0.25">
      <c r="A241" s="59" t="s">
        <v>30</v>
      </c>
      <c r="B241" s="14" t="s">
        <v>53</v>
      </c>
      <c r="C241" s="60">
        <v>768</v>
      </c>
      <c r="D241" s="61" t="s">
        <v>364</v>
      </c>
      <c r="E241" s="62">
        <v>556</v>
      </c>
      <c r="F241" s="20"/>
      <c r="G24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41" s="36"/>
      <c r="I24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41" s="20"/>
      <c r="K24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41" s="34"/>
      <c r="M241" s="4">
        <v>1</v>
      </c>
      <c r="N241" s="39" t="str">
        <f>IF(AND(M241=1,Tabuľka32[[#This Row],[Dosiahnutý štandardný výstup v čase predloženia ŽoNFP7]]&gt;=0),Tabuľka32[[#This Row],[Dosiahnutý štandardný výstup v čase predloženia ŽoNFP7]],0)</f>
        <v/>
      </c>
    </row>
    <row r="242" spans="1:14" ht="18" customHeight="1" x14ac:dyDescent="0.25">
      <c r="A242" s="59" t="s">
        <v>30</v>
      </c>
      <c r="B242" s="14" t="s">
        <v>53</v>
      </c>
      <c r="C242" s="60">
        <v>775</v>
      </c>
      <c r="D242" s="61" t="s">
        <v>365</v>
      </c>
      <c r="E242" s="62">
        <v>556</v>
      </c>
      <c r="F242" s="20"/>
      <c r="G242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42" s="36"/>
      <c r="I242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42" s="20"/>
      <c r="K24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42" s="34"/>
      <c r="N242" s="39">
        <f>IF(AND(M242=1,Tabuľka32[[#This Row],[Dosiahnutý štandardný výstup v čase predloženia ŽoNFP7]]&gt;=0),Tabuľka32[[#This Row],[Dosiahnutý štandardný výstup v čase predloženia ŽoNFP7]],0)</f>
        <v>0</v>
      </c>
    </row>
    <row r="243" spans="1:14" ht="18" customHeight="1" x14ac:dyDescent="0.25">
      <c r="A243" s="59" t="s">
        <v>30</v>
      </c>
      <c r="B243" s="14" t="s">
        <v>53</v>
      </c>
      <c r="C243" s="60">
        <v>776</v>
      </c>
      <c r="D243" s="61" t="s">
        <v>268</v>
      </c>
      <c r="E243" s="62">
        <v>556</v>
      </c>
      <c r="F243" s="20"/>
      <c r="G243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43" s="36"/>
      <c r="I243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43" s="20"/>
      <c r="K24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43" s="34"/>
      <c r="N243" s="39">
        <f>IF(AND(M243=1,Tabuľka32[[#This Row],[Dosiahnutý štandardný výstup v čase predloženia ŽoNFP7]]&gt;=0),Tabuľka32[[#This Row],[Dosiahnutý štandardný výstup v čase predloženia ŽoNFP7]],0)</f>
        <v>0</v>
      </c>
    </row>
    <row r="244" spans="1:14" ht="18" customHeight="1" x14ac:dyDescent="0.25">
      <c r="A244" s="59" t="s">
        <v>31</v>
      </c>
      <c r="B244" s="14" t="s">
        <v>53</v>
      </c>
      <c r="C244" s="60">
        <v>762</v>
      </c>
      <c r="D244" s="61" t="s">
        <v>263</v>
      </c>
      <c r="E244" s="62">
        <v>327</v>
      </c>
      <c r="F244" s="20"/>
      <c r="G244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44" s="36"/>
      <c r="I244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44" s="20"/>
      <c r="K24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44" s="34"/>
      <c r="M244" s="4">
        <v>1</v>
      </c>
      <c r="N244" s="39" t="str">
        <f>IF(AND(M244=1,Tabuľka32[[#This Row],[Dosiahnutý štandardný výstup v čase predloženia ŽoNFP7]]&gt;=0),Tabuľka32[[#This Row],[Dosiahnutý štandardný výstup v čase predloženia ŽoNFP7]],0)</f>
        <v/>
      </c>
    </row>
    <row r="245" spans="1:14" ht="18" customHeight="1" x14ac:dyDescent="0.25">
      <c r="A245" s="59" t="s">
        <v>31</v>
      </c>
      <c r="B245" s="14" t="s">
        <v>53</v>
      </c>
      <c r="C245" s="60">
        <v>946</v>
      </c>
      <c r="D245" s="61" t="s">
        <v>266</v>
      </c>
      <c r="E245" s="62">
        <v>327</v>
      </c>
      <c r="F245" s="20"/>
      <c r="G245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45" s="36"/>
      <c r="I245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45" s="20"/>
      <c r="K24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45" s="34"/>
      <c r="M245" s="4">
        <v>1</v>
      </c>
      <c r="N245" s="39" t="str">
        <f>IF(AND(M245=1,Tabuľka32[[#This Row],[Dosiahnutý štandardný výstup v čase predloženia ŽoNFP7]]&gt;=0),Tabuľka32[[#This Row],[Dosiahnutý štandardný výstup v čase predloženia ŽoNFP7]],0)</f>
        <v/>
      </c>
    </row>
    <row r="246" spans="1:14" ht="18" customHeight="1" x14ac:dyDescent="0.25">
      <c r="A246" s="59" t="s">
        <v>31</v>
      </c>
      <c r="B246" s="14" t="s">
        <v>53</v>
      </c>
      <c r="C246" s="60">
        <v>763</v>
      </c>
      <c r="D246" s="61" t="s">
        <v>264</v>
      </c>
      <c r="E246" s="62">
        <v>327</v>
      </c>
      <c r="F246" s="20"/>
      <c r="G246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46" s="36"/>
      <c r="I246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46" s="20"/>
      <c r="K24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46" s="34"/>
      <c r="M246" s="4">
        <v>1</v>
      </c>
      <c r="N246" s="39" t="str">
        <f>IF(AND(M246=1,Tabuľka32[[#This Row],[Dosiahnutý štandardný výstup v čase predloženia ŽoNFP7]]&gt;=0),Tabuľka32[[#This Row],[Dosiahnutý štandardný výstup v čase predloženia ŽoNFP7]],0)</f>
        <v/>
      </c>
    </row>
    <row r="247" spans="1:14" ht="18" customHeight="1" x14ac:dyDescent="0.25">
      <c r="A247" s="59" t="s">
        <v>370</v>
      </c>
      <c r="B247" s="14" t="s">
        <v>53</v>
      </c>
      <c r="C247" s="60">
        <v>634</v>
      </c>
      <c r="D247" s="61" t="s">
        <v>267</v>
      </c>
      <c r="E247" s="62">
        <v>1584</v>
      </c>
      <c r="F247" s="20"/>
      <c r="G247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47" s="36"/>
      <c r="I247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47" s="20"/>
      <c r="K24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47" s="34"/>
      <c r="M247" s="4">
        <v>1</v>
      </c>
      <c r="N247" s="39" t="str">
        <f>IF(AND(M247=1,Tabuľka32[[#This Row],[Dosiahnutý štandardný výstup v čase predloženia ŽoNFP7]]&gt;=0),Tabuľka32[[#This Row],[Dosiahnutý štandardný výstup v čase predloženia ŽoNFP7]],0)</f>
        <v/>
      </c>
    </row>
    <row r="248" spans="1:14" ht="18" customHeight="1" x14ac:dyDescent="0.25">
      <c r="A248" s="59" t="s">
        <v>32</v>
      </c>
      <c r="B248" s="14" t="s">
        <v>53</v>
      </c>
      <c r="C248" s="60">
        <v>948</v>
      </c>
      <c r="D248" s="61" t="s">
        <v>366</v>
      </c>
      <c r="E248" s="62">
        <v>1346</v>
      </c>
      <c r="F248" s="20"/>
      <c r="G248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48" s="36"/>
      <c r="I248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48" s="20"/>
      <c r="K24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48" s="34"/>
      <c r="N248" s="39">
        <f>IF(AND(M248=1,Tabuľka32[[#This Row],[Dosiahnutý štandardný výstup v čase predloženia ŽoNFP7]]&gt;=0),Tabuľka32[[#This Row],[Dosiahnutý štandardný výstup v čase predloženia ŽoNFP7]],0)</f>
        <v>0</v>
      </c>
    </row>
    <row r="249" spans="1:14" ht="18" customHeight="1" x14ac:dyDescent="0.25">
      <c r="A249" s="59" t="s">
        <v>33</v>
      </c>
      <c r="B249" s="14" t="s">
        <v>53</v>
      </c>
      <c r="C249" s="60">
        <v>633</v>
      </c>
      <c r="D249" s="61" t="s">
        <v>367</v>
      </c>
      <c r="E249" s="62">
        <v>1358</v>
      </c>
      <c r="F249" s="20"/>
      <c r="G249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49" s="36"/>
      <c r="I249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49" s="20"/>
      <c r="K24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49" s="34"/>
      <c r="N249" s="39">
        <f>IF(AND(M249=1,Tabuľka32[[#This Row],[Dosiahnutý štandardný výstup v čase predloženia ŽoNFP7]]&gt;=0),Tabuľka32[[#This Row],[Dosiahnutý štandardný výstup v čase predloženia ŽoNFP7]],0)</f>
        <v>0</v>
      </c>
    </row>
    <row r="250" spans="1:14" ht="18" customHeight="1" x14ac:dyDescent="0.25">
      <c r="A250" s="59" t="s">
        <v>33</v>
      </c>
      <c r="B250" s="14" t="s">
        <v>53</v>
      </c>
      <c r="C250" s="60">
        <v>949</v>
      </c>
      <c r="D250" s="61" t="s">
        <v>368</v>
      </c>
      <c r="E250" s="62">
        <v>1358</v>
      </c>
      <c r="F250" s="20"/>
      <c r="G250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50" s="36"/>
      <c r="I250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50" s="20"/>
      <c r="K25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50" s="34"/>
      <c r="N250" s="39">
        <f>IF(AND(M250=1,Tabuľka32[[#This Row],[Dosiahnutý štandardný výstup v čase predloženia ŽoNFP7]]&gt;=0),Tabuľka32[[#This Row],[Dosiahnutý štandardný výstup v čase predloženia ŽoNFP7]],0)</f>
        <v>0</v>
      </c>
    </row>
    <row r="251" spans="1:14" ht="18" customHeight="1" x14ac:dyDescent="0.25">
      <c r="A251" s="59" t="s">
        <v>33</v>
      </c>
      <c r="B251" s="14" t="s">
        <v>53</v>
      </c>
      <c r="C251" s="60">
        <v>774</v>
      </c>
      <c r="D251" s="61" t="s">
        <v>252</v>
      </c>
      <c r="E251" s="62">
        <v>1358</v>
      </c>
      <c r="F251" s="20"/>
      <c r="G251" s="27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51" s="36"/>
      <c r="I251" s="5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51" s="20"/>
      <c r="K25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  <c r="L251" s="34"/>
      <c r="N251" s="39">
        <f>IF(AND(M251=1,Tabuľka32[[#This Row],[Dosiahnutý štandardný výstup v čase predloženia ŽoNFP7]]&gt;=0),Tabuľka32[[#This Row],[Dosiahnutý štandardný výstup v čase predloženia ŽoNFP7]],0)</f>
        <v>0</v>
      </c>
    </row>
    <row r="252" spans="1:14" ht="18" customHeight="1" x14ac:dyDescent="0.25">
      <c r="A252" s="29" t="s">
        <v>61</v>
      </c>
      <c r="B252" s="30"/>
      <c r="C252" s="30"/>
      <c r="D252" s="30"/>
      <c r="E252" s="31"/>
      <c r="F252" s="47">
        <f>SUM(F253:F276)</f>
        <v>0</v>
      </c>
      <c r="G252" s="48">
        <f>SUM(G253:G276)</f>
        <v>0</v>
      </c>
      <c r="H252" s="32"/>
      <c r="I252" s="32"/>
      <c r="J252" s="47">
        <f>SUM(J253:J276)</f>
        <v>0</v>
      </c>
      <c r="K252" s="48">
        <f>SUM(K253:K276)</f>
        <v>0</v>
      </c>
      <c r="N252" s="39">
        <f>SUM(N8:N251)</f>
        <v>0</v>
      </c>
    </row>
    <row r="253" spans="1:14" ht="18" customHeight="1" x14ac:dyDescent="0.25">
      <c r="A253" s="11" t="s">
        <v>34</v>
      </c>
      <c r="B253" s="14" t="s">
        <v>55</v>
      </c>
      <c r="C253" s="12"/>
      <c r="D253" s="12"/>
      <c r="E253" s="28">
        <v>641</v>
      </c>
      <c r="F253" s="36"/>
      <c r="G253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53" s="36"/>
      <c r="I253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53" s="36"/>
      <c r="K25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54" spans="1:14" ht="18" customHeight="1" x14ac:dyDescent="0.25">
      <c r="A254" s="15" t="s">
        <v>63</v>
      </c>
      <c r="B254" s="78" t="s">
        <v>55</v>
      </c>
      <c r="C254" s="16"/>
      <c r="D254" s="16"/>
      <c r="E254" s="28">
        <v>318</v>
      </c>
      <c r="F254" s="36"/>
      <c r="G254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54" s="36"/>
      <c r="I254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54" s="36"/>
      <c r="K25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55" spans="1:14" ht="18" customHeight="1" x14ac:dyDescent="0.25">
      <c r="A255" s="13" t="s">
        <v>35</v>
      </c>
      <c r="B255" s="14" t="s">
        <v>55</v>
      </c>
      <c r="C255" s="14"/>
      <c r="D255" s="14"/>
      <c r="E255" s="28">
        <v>635</v>
      </c>
      <c r="F255" s="36"/>
      <c r="G255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55" s="36"/>
      <c r="I255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55" s="36"/>
      <c r="K25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56" spans="1:14" ht="18" customHeight="1" x14ac:dyDescent="0.25">
      <c r="A256" s="13" t="s">
        <v>36</v>
      </c>
      <c r="B256" s="14" t="s">
        <v>55</v>
      </c>
      <c r="C256" s="14"/>
      <c r="D256" s="14"/>
      <c r="E256" s="28">
        <v>481</v>
      </c>
      <c r="F256" s="36"/>
      <c r="G256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56" s="36"/>
      <c r="I256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56" s="36"/>
      <c r="K25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57" spans="1:11" ht="18" customHeight="1" x14ac:dyDescent="0.25">
      <c r="A257" s="13" t="s">
        <v>37</v>
      </c>
      <c r="B257" s="14" t="s">
        <v>55</v>
      </c>
      <c r="C257" s="14"/>
      <c r="D257" s="14"/>
      <c r="E257" s="28">
        <v>380</v>
      </c>
      <c r="F257" s="36"/>
      <c r="G257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57" s="36"/>
      <c r="I257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57" s="36"/>
      <c r="K25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58" spans="1:11" ht="18" customHeight="1" x14ac:dyDescent="0.25">
      <c r="A258" s="13" t="s">
        <v>38</v>
      </c>
      <c r="B258" s="14" t="s">
        <v>55</v>
      </c>
      <c r="C258" s="14"/>
      <c r="D258" s="14"/>
      <c r="E258" s="28">
        <v>571</v>
      </c>
      <c r="F258" s="36"/>
      <c r="G258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58" s="36"/>
      <c r="I258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58" s="36"/>
      <c r="K25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59" spans="1:11" ht="18" customHeight="1" x14ac:dyDescent="0.25">
      <c r="A259" s="13" t="s">
        <v>39</v>
      </c>
      <c r="B259" s="14" t="s">
        <v>55</v>
      </c>
      <c r="C259" s="14"/>
      <c r="D259" s="14"/>
      <c r="E259" s="28">
        <v>2143</v>
      </c>
      <c r="F259" s="36"/>
      <c r="G259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59" s="36"/>
      <c r="I259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59" s="36"/>
      <c r="K25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60" spans="1:11" ht="18" customHeight="1" x14ac:dyDescent="0.25">
      <c r="A260" s="13" t="s">
        <v>40</v>
      </c>
      <c r="B260" s="14" t="s">
        <v>55</v>
      </c>
      <c r="C260" s="14"/>
      <c r="D260" s="14"/>
      <c r="E260" s="28">
        <v>233</v>
      </c>
      <c r="F260" s="36"/>
      <c r="G260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60" s="36"/>
      <c r="I260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60" s="36"/>
      <c r="K26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61" spans="1:11" ht="18" customHeight="1" x14ac:dyDescent="0.25">
      <c r="A261" s="15" t="s">
        <v>64</v>
      </c>
      <c r="B261" s="78" t="s">
        <v>55</v>
      </c>
      <c r="C261" s="16"/>
      <c r="D261" s="16"/>
      <c r="E261" s="28">
        <v>99</v>
      </c>
      <c r="F261" s="36"/>
      <c r="G261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61" s="36"/>
      <c r="I261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61" s="36"/>
      <c r="K26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62" spans="1:11" ht="18" customHeight="1" x14ac:dyDescent="0.25">
      <c r="A262" s="15" t="s">
        <v>65</v>
      </c>
      <c r="B262" s="78" t="s">
        <v>55</v>
      </c>
      <c r="C262" s="16"/>
      <c r="D262" s="16"/>
      <c r="E262" s="28">
        <v>36</v>
      </c>
      <c r="F262" s="36"/>
      <c r="G262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62" s="36"/>
      <c r="I262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62" s="36"/>
      <c r="K26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63" spans="1:11" ht="18" customHeight="1" x14ac:dyDescent="0.25">
      <c r="A263" s="11" t="s">
        <v>41</v>
      </c>
      <c r="B263" s="14" t="s">
        <v>55</v>
      </c>
      <c r="C263" s="12"/>
      <c r="D263" s="12"/>
      <c r="E263" s="28">
        <v>140</v>
      </c>
      <c r="F263" s="36"/>
      <c r="G263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63" s="36"/>
      <c r="I263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63" s="36"/>
      <c r="K26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64" spans="1:11" ht="18" customHeight="1" x14ac:dyDescent="0.25">
      <c r="A264" s="13" t="s">
        <v>42</v>
      </c>
      <c r="B264" s="14" t="s">
        <v>55</v>
      </c>
      <c r="C264" s="14"/>
      <c r="D264" s="14"/>
      <c r="E264" s="28">
        <v>110</v>
      </c>
      <c r="F264" s="36"/>
      <c r="G264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64" s="36"/>
      <c r="I264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64" s="36"/>
      <c r="K26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65" spans="1:11" ht="18" customHeight="1" x14ac:dyDescent="0.25">
      <c r="A265" s="15"/>
      <c r="B265" s="78"/>
      <c r="C265" s="16"/>
      <c r="D265" s="16"/>
      <c r="E265" s="28"/>
      <c r="F265" s="36"/>
      <c r="G265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65" s="36"/>
      <c r="I265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65" s="36"/>
      <c r="K26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66" spans="1:11" ht="18" customHeight="1" x14ac:dyDescent="0.25">
      <c r="A266" s="13" t="s">
        <v>43</v>
      </c>
      <c r="B266" s="14" t="s">
        <v>55</v>
      </c>
      <c r="C266" s="14"/>
      <c r="D266" s="14"/>
      <c r="E266" s="28">
        <v>626</v>
      </c>
      <c r="F266" s="36"/>
      <c r="G266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66" s="36"/>
      <c r="I266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66" s="36"/>
      <c r="K26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67" spans="1:11" ht="18" customHeight="1" x14ac:dyDescent="0.25">
      <c r="A267" s="13" t="s">
        <v>44</v>
      </c>
      <c r="B267" s="14" t="s">
        <v>55</v>
      </c>
      <c r="C267" s="14"/>
      <c r="D267" s="14"/>
      <c r="E267" s="28">
        <v>231</v>
      </c>
      <c r="F267" s="36"/>
      <c r="G267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67" s="36"/>
      <c r="I267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67" s="36"/>
      <c r="K267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68" spans="1:11" ht="18" customHeight="1" x14ac:dyDescent="0.25">
      <c r="A268" s="11" t="s">
        <v>45</v>
      </c>
      <c r="B268" s="14" t="s">
        <v>55</v>
      </c>
      <c r="C268" s="12"/>
      <c r="D268" s="12"/>
      <c r="E268" s="28">
        <v>10.77</v>
      </c>
      <c r="F268" s="36"/>
      <c r="G268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68" s="36"/>
      <c r="I268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68" s="36"/>
      <c r="K268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69" spans="1:11" ht="18" customHeight="1" x14ac:dyDescent="0.25">
      <c r="A269" s="13" t="s">
        <v>46</v>
      </c>
      <c r="B269" s="14" t="s">
        <v>55</v>
      </c>
      <c r="C269" s="14"/>
      <c r="D269" s="14"/>
      <c r="E269" s="28">
        <v>17.79</v>
      </c>
      <c r="F269" s="36"/>
      <c r="G269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69" s="36"/>
      <c r="I269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69" s="36"/>
      <c r="K269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70" spans="1:11" ht="18" customHeight="1" x14ac:dyDescent="0.25">
      <c r="A270" s="13" t="s">
        <v>47</v>
      </c>
      <c r="B270" s="14" t="s">
        <v>55</v>
      </c>
      <c r="C270" s="14"/>
      <c r="D270" s="14"/>
      <c r="E270" s="28">
        <v>14.99</v>
      </c>
      <c r="F270" s="36"/>
      <c r="G270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70" s="36"/>
      <c r="I270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70" s="36"/>
      <c r="K270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71" spans="1:11" ht="18" customHeight="1" x14ac:dyDescent="0.25">
      <c r="A271" s="13" t="s">
        <v>48</v>
      </c>
      <c r="B271" s="14" t="s">
        <v>55</v>
      </c>
      <c r="C271" s="14"/>
      <c r="D271" s="14"/>
      <c r="E271" s="28">
        <v>14.99</v>
      </c>
      <c r="F271" s="36"/>
      <c r="G271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71" s="36"/>
      <c r="I271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71" s="36"/>
      <c r="K271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72" spans="1:11" ht="18" customHeight="1" x14ac:dyDescent="0.25">
      <c r="A272" s="13" t="s">
        <v>49</v>
      </c>
      <c r="B272" s="14" t="s">
        <v>55</v>
      </c>
      <c r="C272" s="14"/>
      <c r="D272" s="14"/>
      <c r="E272" s="28">
        <v>14.99</v>
      </c>
      <c r="F272" s="36"/>
      <c r="G272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72" s="36"/>
      <c r="I272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72" s="36"/>
      <c r="K272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73" spans="1:11" ht="18" customHeight="1" x14ac:dyDescent="0.25">
      <c r="A273" s="13" t="s">
        <v>50</v>
      </c>
      <c r="B273" s="14" t="s">
        <v>55</v>
      </c>
      <c r="C273" s="14"/>
      <c r="D273" s="14"/>
      <c r="E273" s="28">
        <v>1</v>
      </c>
      <c r="F273" s="36"/>
      <c r="G273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73" s="36"/>
      <c r="I273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73" s="36"/>
      <c r="K273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74" spans="1:11" ht="18" customHeight="1" x14ac:dyDescent="0.25">
      <c r="A274" s="13" t="s">
        <v>51</v>
      </c>
      <c r="B274" s="14" t="s">
        <v>55</v>
      </c>
      <c r="C274" s="14"/>
      <c r="D274" s="14"/>
      <c r="E274" s="28">
        <v>1</v>
      </c>
      <c r="F274" s="36"/>
      <c r="G274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74" s="36"/>
      <c r="I274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74" s="36"/>
      <c r="K274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75" spans="1:11" ht="18" customHeight="1" x14ac:dyDescent="0.25">
      <c r="A275" s="11"/>
      <c r="B275" s="14"/>
      <c r="C275" s="12"/>
      <c r="D275" s="12"/>
      <c r="E275" s="28"/>
      <c r="F275" s="36"/>
      <c r="G275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75" s="36"/>
      <c r="I275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75" s="36"/>
      <c r="K275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76" spans="1:11" ht="18" customHeight="1" x14ac:dyDescent="0.25">
      <c r="A276" s="11" t="s">
        <v>52</v>
      </c>
      <c r="B276" s="14" t="s">
        <v>56</v>
      </c>
      <c r="C276" s="12"/>
      <c r="D276" s="12"/>
      <c r="E276" s="28">
        <v>84</v>
      </c>
      <c r="F276" s="36"/>
      <c r="G276" s="20" t="str">
        <f>IF(Tabuľka32[[#This Row],[Koeficient štandardného výstupu v EUR  na mernú jednotku]]*Tabuľka32[[#This Row],[počet/výmera v čase predloženia ŽoNFP8]]=0,"",Tabuľka32[[#This Row],[Koeficient štandardného výstupu v EUR  na mernú jednotku]]*Tabuľka32[[#This Row],[počet/výmera v čase predloženia ŽoNFP8]])</f>
        <v/>
      </c>
      <c r="H276" s="36"/>
      <c r="I276" s="4">
        <f>IF(AND(Tabuľka32[[#This Row],[počet/výmera v čase predloženia ŽoNFP8]]&gt;0,Tabuľka32[[#This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ŽoNFP8]]=""),1,0))</f>
        <v>0</v>
      </c>
      <c r="J276" s="36"/>
      <c r="K276" s="27" t="str">
        <f>IF(Tabuľka32[[#This Row],[Koeficient štandardného výstupu v EUR  na mernú jednotku]]*Tabuľka32[[#This Row],[počet/výmera podľa podnikateľského plánu8]]=0,"",Tabuľka32[[#This Row],[Koeficient štandardného výstupu v EUR  na mernú jednotku]]*Tabuľka32[[#This Row],[počet/výmera podľa podnikateľského plánu8]])</f>
        <v/>
      </c>
    </row>
    <row r="277" spans="1:11" ht="18" customHeight="1" x14ac:dyDescent="0.25">
      <c r="A277" s="22" t="s">
        <v>66</v>
      </c>
      <c r="B277" s="23"/>
      <c r="C277" s="23"/>
      <c r="D277" s="23"/>
      <c r="E277" s="24"/>
      <c r="F277" s="25"/>
      <c r="G277" s="26">
        <f>SUM(G253:G276,G8:G251)</f>
        <v>0</v>
      </c>
      <c r="H277" s="25"/>
      <c r="I277" s="25"/>
      <c r="J277" s="25"/>
      <c r="K277" s="26">
        <f>SUM(K253:K276,K8:K251)</f>
        <v>0</v>
      </c>
    </row>
    <row r="278" spans="1:11" x14ac:dyDescent="0.25">
      <c r="A278" s="87" t="str">
        <f>IF(AND(Tabuľka32[[#Totals],[Dosiahnutý štandardný výstup v čase predloženia ŽoNFP7]]=0,Tabuľka32[[#Totals],[Dosiahnutý štandardný výstup podľa podnikateľského plánu7]]=0),"",IF(AND(Tabuľka32[[#Totals],[Dosiahnutý štandardný výstup v čase predloženia ŽoNFP7]]=0,Tabuľka32[[#Totals],[Dosiahnutý štandardný výstup podľa podnikateľského plánu7]]&gt;0),"",IF(AND(Tabuľka32[[#Totals],[Dosiahnutý štandardný výstup v čase predloženia ŽoNFP7]]&gt;0,Tabuľka32[[#Totals],[Dosiahnutý štandardný výstup podľa podnikateľského plánu7]]=0),"",IF(Tabuľka32[[#Totals],[Dosiahnutý štandardný výstup podľa podnikateľského plánu7]]&lt;Tabuľka32[[#Totals],[Dosiahnutý štandardný výstup v čase predloženia ŽoNFP7]],"hodnota štandardného výstupu podnikateľského plánu nedosahuje hodnotu štandardného výstupu pri podaní ŽoNFP",""))))</f>
        <v/>
      </c>
      <c r="B278" s="87"/>
      <c r="C278" s="87"/>
      <c r="D278" s="87"/>
      <c r="E278" s="87"/>
      <c r="F278" s="87"/>
    </row>
    <row r="279" spans="1:11" x14ac:dyDescent="0.25">
      <c r="A279" s="5"/>
      <c r="B279" s="5"/>
      <c r="C279" s="5"/>
      <c r="D279" s="5"/>
    </row>
    <row r="280" spans="1:11" x14ac:dyDescent="0.25">
      <c r="A280" s="82" t="str">
        <f>IF(Tabuľka32[[#Totals],[Dosiahnutý štandardný výstup v čase predloženia ŽoNFP7]]=0,"nie sú vyplnené hodnoty v čase predloženia ŽoNFP","")</f>
        <v>nie sú vyplnené hodnoty v čase predloženia ŽoNFP</v>
      </c>
      <c r="B280" s="82"/>
      <c r="C280" s="52"/>
      <c r="D280" s="52"/>
    </row>
    <row r="281" spans="1:11" x14ac:dyDescent="0.25">
      <c r="A281" s="82" t="str">
        <f>IF(Tabuľka32[[#Totals],[Dosiahnutý štandardný výstup v čase predloženia ŽoNFP7]]=0,"",IF(Tabuľka32[[#Totals],[Dosiahnutý štandardný výstup v čase predloženia ŽoNFP7]]&lt;=4000,"hodnota štandardného výstupu pri predložení ŽoNFP nedosahuje minimálnu hranicu",IF(Tabuľka32[[#Totals],[Dosiahnutý štandardný výstup v čase predloženia ŽoNFP7]]&gt;9999,"hodnota štandardného výstupu pri predložení ŽoNFP presahuje maximálnu hranicu","")))</f>
        <v/>
      </c>
      <c r="B281" s="82"/>
      <c r="C281" s="52"/>
      <c r="D281" s="52"/>
    </row>
    <row r="282" spans="1:11" x14ac:dyDescent="0.25">
      <c r="A282" s="87" t="str">
        <f>IF(Tabuľka32[[#Totals],[Dosiahnutý štandardný výstup podľa podnikateľského plánu7]]=0,"nie sú vyplnené hodnoty podnikateľského plánu","")</f>
        <v>nie sú vyplnené hodnoty podnikateľského plánu</v>
      </c>
      <c r="B282" s="87"/>
      <c r="C282" s="53"/>
      <c r="D282" s="53"/>
    </row>
    <row r="283" spans="1:11" ht="17.25" customHeight="1" x14ac:dyDescent="0.25">
      <c r="A283" s="81" t="s">
        <v>71</v>
      </c>
      <c r="B283" s="81"/>
      <c r="C283" s="81"/>
      <c r="D283" s="81"/>
      <c r="E283" s="81"/>
      <c r="F283" s="81"/>
      <c r="G283" s="81"/>
    </row>
    <row r="284" spans="1:11" x14ac:dyDescent="0.25">
      <c r="A284" s="81" t="s">
        <v>72</v>
      </c>
      <c r="B284" s="81"/>
      <c r="C284" s="81"/>
      <c r="D284" s="81"/>
      <c r="E284" s="81"/>
      <c r="F284" s="81"/>
      <c r="G284" s="81"/>
    </row>
    <row r="285" spans="1:11" ht="31.5" customHeight="1" x14ac:dyDescent="0.25">
      <c r="A285" s="81" t="s">
        <v>73</v>
      </c>
      <c r="B285" s="81"/>
      <c r="C285" s="81"/>
      <c r="D285" s="81"/>
      <c r="E285" s="81"/>
      <c r="F285" s="81"/>
      <c r="G285" s="81"/>
    </row>
    <row r="286" spans="1:11" x14ac:dyDescent="0.25">
      <c r="A286" s="81" t="s">
        <v>74</v>
      </c>
      <c r="B286" s="81"/>
      <c r="C286" s="81"/>
      <c r="D286" s="81"/>
      <c r="E286" s="81"/>
      <c r="F286" s="81"/>
      <c r="G286" s="81"/>
    </row>
    <row r="287" spans="1:11" x14ac:dyDescent="0.25">
      <c r="A287" s="81" t="s">
        <v>75</v>
      </c>
      <c r="B287" s="81"/>
      <c r="C287" s="81"/>
      <c r="D287" s="81"/>
      <c r="E287" s="81"/>
      <c r="F287" s="81"/>
      <c r="G287" s="81"/>
    </row>
    <row r="288" spans="1:11" x14ac:dyDescent="0.25">
      <c r="A288" s="81" t="s">
        <v>76</v>
      </c>
      <c r="B288" s="81"/>
      <c r="C288" s="81"/>
      <c r="D288" s="81"/>
      <c r="E288" s="81"/>
      <c r="F288" s="81"/>
      <c r="G288" s="81"/>
    </row>
    <row r="289" spans="1:7" x14ac:dyDescent="0.25">
      <c r="A289" s="81" t="s">
        <v>77</v>
      </c>
      <c r="B289" s="81"/>
      <c r="C289" s="81"/>
      <c r="D289" s="81"/>
      <c r="E289" s="81"/>
      <c r="F289" s="81"/>
      <c r="G289" s="81"/>
    </row>
    <row r="290" spans="1:7" ht="56.25" customHeight="1" x14ac:dyDescent="0.25">
      <c r="A290" s="81" t="s">
        <v>68</v>
      </c>
      <c r="B290" s="81"/>
      <c r="C290" s="81"/>
      <c r="D290" s="81"/>
      <c r="E290" s="81"/>
      <c r="F290" s="81"/>
      <c r="G290" s="81"/>
    </row>
    <row r="291" spans="1:7" x14ac:dyDescent="0.25">
      <c r="A291" s="81" t="s">
        <v>69</v>
      </c>
      <c r="B291" s="81"/>
      <c r="C291" s="81"/>
      <c r="D291" s="81"/>
      <c r="E291" s="81"/>
      <c r="F291" s="81"/>
      <c r="G291" s="81"/>
    </row>
    <row r="292" spans="1:7" ht="25.5" customHeight="1" x14ac:dyDescent="0.25">
      <c r="A292" s="81" t="s">
        <v>78</v>
      </c>
      <c r="B292" s="81"/>
      <c r="C292" s="81"/>
      <c r="D292" s="81"/>
      <c r="E292" s="81"/>
      <c r="F292" s="81"/>
      <c r="G292" s="81"/>
    </row>
  </sheetData>
  <sheetProtection sheet="1" objects="1" scenarios="1"/>
  <mergeCells count="16">
    <mergeCell ref="B4:G4"/>
    <mergeCell ref="A287:G287"/>
    <mergeCell ref="A288:G288"/>
    <mergeCell ref="A289:G289"/>
    <mergeCell ref="B3:H3"/>
    <mergeCell ref="A282:B282"/>
    <mergeCell ref="A278:F278"/>
    <mergeCell ref="A290:G290"/>
    <mergeCell ref="A291:G291"/>
    <mergeCell ref="A292:G292"/>
    <mergeCell ref="A280:B280"/>
    <mergeCell ref="A281:B281"/>
    <mergeCell ref="A283:G283"/>
    <mergeCell ref="A284:G284"/>
    <mergeCell ref="A285:G285"/>
    <mergeCell ref="A286:G286"/>
  </mergeCells>
  <conditionalFormatting sqref="A280">
    <cfRule type="cellIs" dxfId="94" priority="18" operator="equal">
      <formula>"nie sú vyplnené hodnoty v čase predloženia ŽoNFP"</formula>
    </cfRule>
  </conditionalFormatting>
  <conditionalFormatting sqref="A281">
    <cfRule type="cellIs" dxfId="93" priority="16" operator="equal">
      <formula>"hodnota štandardného výstupu pri predložení ŽoNFP presahuje maximálnu hranicu"</formula>
    </cfRule>
    <cfRule type="cellIs" dxfId="92" priority="17" operator="equal">
      <formula>"hodnota štandardného výstupu pri predložení ŽoNFP nedosahuje minimálnu hranicu"</formula>
    </cfRule>
  </conditionalFormatting>
  <conditionalFormatting sqref="F8:F276">
    <cfRule type="expression" dxfId="91" priority="15">
      <formula>I8=1</formula>
    </cfRule>
  </conditionalFormatting>
  <conditionalFormatting sqref="G8:G276">
    <cfRule type="expression" dxfId="90" priority="14">
      <formula>I8=1</formula>
    </cfRule>
  </conditionalFormatting>
  <conditionalFormatting sqref="H8:H276">
    <cfRule type="expression" dxfId="89" priority="13">
      <formula>I8=1</formula>
    </cfRule>
  </conditionalFormatting>
  <conditionalFormatting sqref="K252">
    <cfRule type="expression" dxfId="88" priority="6">
      <formula>L252=1</formula>
    </cfRule>
  </conditionalFormatting>
  <conditionalFormatting sqref="J252">
    <cfRule type="expression" dxfId="87" priority="7">
      <formula>L252=1</formula>
    </cfRule>
  </conditionalFormatting>
  <conditionalFormatting sqref="A282:D282">
    <cfRule type="cellIs" dxfId="86" priority="5" operator="equal">
      <formula>"nie sú vyplnené hodnoty podnikateľského plánu"</formula>
    </cfRule>
  </conditionalFormatting>
  <conditionalFormatting sqref="A278">
    <cfRule type="cellIs" dxfId="85" priority="4" operator="equal">
      <formula>"hodnota štandardného výstupu podnikateľského plánu nedosahuje hodnotu štandardného výstupu pri podaní ŽoNFP"</formula>
    </cfRule>
  </conditionalFormatting>
  <conditionalFormatting sqref="J1">
    <cfRule type="cellIs" dxfId="84" priority="3" operator="equal">
      <formula>"Počet chýb"</formula>
    </cfRule>
  </conditionalFormatting>
  <conditionalFormatting sqref="K1">
    <cfRule type="cellIs" dxfId="83" priority="1" operator="equal">
      <formula>""</formula>
    </cfRule>
    <cfRule type="cellIs" dxfId="82" priority="2" operator="greaterThan">
      <formula>0</formula>
    </cfRule>
  </conditionalFormatting>
  <dataValidations count="2">
    <dataValidation type="whole" allowBlank="1" showInputMessage="1" showErrorMessage="1" prompt="zadajte celé číslo" sqref="F253:F276 J253:J276" xr:uid="{00000000-0002-0000-0300-000000000000}">
      <formula1>0</formula1>
      <formula2>10000000</formula2>
    </dataValidation>
    <dataValidation type="list" allowBlank="1" showInputMessage="1" showErrorMessage="1" sqref="H253:H276 H8:H251" xr:uid="{00000000-0002-0000-0300-000001000000}">
      <formula1>$L$8:$L$30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55" fitToHeight="6" orientation="landscape" r:id="rId1"/>
  <headerFooter>
    <oddFooter>&amp;C&amp;8&amp;P / &amp;N</oddFooter>
  </headerFooter>
  <ignoredErrors>
    <ignoredError sqref="G7:G8 G252 K7 K252 G9:G240 G241:G251" calculatedColumn="1"/>
    <ignoredError sqref="G253:G276" unlockedFormula="1" calculatedColumn="1"/>
    <ignoredError sqref="K253:K276" unlockedFormula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92"/>
  <sheetViews>
    <sheetView workbookViewId="0">
      <selection activeCell="B4" sqref="B4:G4"/>
    </sheetView>
  </sheetViews>
  <sheetFormatPr defaultRowHeight="15" x14ac:dyDescent="0.25"/>
  <cols>
    <col min="1" max="1" width="68.28515625" bestFit="1" customWidth="1"/>
    <col min="2" max="3" width="11.7109375" style="4" customWidth="1"/>
    <col min="4" max="4" width="62.5703125" style="4" customWidth="1"/>
    <col min="5" max="5" width="14.7109375" customWidth="1"/>
    <col min="6" max="6" width="15" customWidth="1"/>
    <col min="7" max="7" width="18.42578125" customWidth="1"/>
    <col min="8" max="8" width="22.5703125" customWidth="1"/>
    <col min="9" max="9" width="9.140625" hidden="1" customWidth="1"/>
    <col min="10" max="10" width="15" style="4" customWidth="1"/>
    <col min="11" max="11" width="18.42578125" customWidth="1"/>
    <col min="12" max="12" width="9.140625" hidden="1" customWidth="1"/>
    <col min="13" max="14" width="0" hidden="1" customWidth="1"/>
    <col min="15" max="15" width="11.85546875" hidden="1" customWidth="1"/>
  </cols>
  <sheetData>
    <row r="1" spans="1:15" x14ac:dyDescent="0.25">
      <c r="A1" s="3" t="s">
        <v>168</v>
      </c>
      <c r="B1" s="6"/>
      <c r="C1" s="6"/>
      <c r="D1" s="6"/>
      <c r="J1" s="49" t="str">
        <f>IF(K1="","","Počet chýb")</f>
        <v/>
      </c>
      <c r="K1" s="49" t="str">
        <f>IF(SUM(I8:I276)=0,"",SUM(I8:I276))</f>
        <v/>
      </c>
    </row>
    <row r="2" spans="1:15" s="4" customFormat="1" x14ac:dyDescent="0.25">
      <c r="A2" s="6"/>
      <c r="B2" s="6"/>
      <c r="C2" s="6"/>
      <c r="D2" s="6"/>
    </row>
    <row r="3" spans="1:15" s="4" customFormat="1" x14ac:dyDescent="0.25">
      <c r="A3" s="33" t="s">
        <v>80</v>
      </c>
      <c r="B3" s="89"/>
      <c r="C3" s="89"/>
      <c r="D3" s="89"/>
      <c r="E3" s="89"/>
      <c r="F3" s="89"/>
      <c r="G3" s="89"/>
      <c r="H3" s="89"/>
    </row>
    <row r="4" spans="1:15" s="4" customFormat="1" x14ac:dyDescent="0.25">
      <c r="A4" s="33" t="s">
        <v>81</v>
      </c>
      <c r="B4" s="88"/>
      <c r="C4" s="88"/>
      <c r="D4" s="88"/>
      <c r="E4" s="88"/>
      <c r="F4" s="88"/>
      <c r="G4" s="88"/>
    </row>
    <row r="6" spans="1:15" ht="66" x14ac:dyDescent="0.25">
      <c r="A6" s="17" t="s">
        <v>59</v>
      </c>
      <c r="B6" s="18" t="s">
        <v>57</v>
      </c>
      <c r="C6" s="18" t="s">
        <v>269</v>
      </c>
      <c r="D6" s="18" t="s">
        <v>270</v>
      </c>
      <c r="E6" s="18" t="s">
        <v>58</v>
      </c>
      <c r="F6" s="18" t="s">
        <v>70</v>
      </c>
      <c r="G6" s="18" t="s">
        <v>67</v>
      </c>
      <c r="H6" s="38" t="s">
        <v>161</v>
      </c>
      <c r="I6" s="42" t="s">
        <v>162</v>
      </c>
      <c r="J6" s="38" t="s">
        <v>163</v>
      </c>
      <c r="K6" s="38" t="s">
        <v>164</v>
      </c>
    </row>
    <row r="7" spans="1:15" s="4" customFormat="1" ht="15.75" x14ac:dyDescent="0.25">
      <c r="A7" s="7" t="s">
        <v>60</v>
      </c>
      <c r="B7" s="8"/>
      <c r="C7" s="8"/>
      <c r="D7" s="8"/>
      <c r="E7" s="9"/>
      <c r="F7" s="46">
        <f>SUM(F8:F251)</f>
        <v>0</v>
      </c>
      <c r="G7" s="46">
        <f>SUM(G8:G251)</f>
        <v>0</v>
      </c>
      <c r="H7" s="10"/>
      <c r="I7" s="10"/>
      <c r="J7" s="46">
        <f>SUM(J8:J251)</f>
        <v>0</v>
      </c>
      <c r="K7" s="46">
        <f>SUM(K8:K251)</f>
        <v>0</v>
      </c>
    </row>
    <row r="8" spans="1:15" ht="18" customHeight="1" x14ac:dyDescent="0.25">
      <c r="A8" s="59" t="s">
        <v>271</v>
      </c>
      <c r="B8" s="14" t="s">
        <v>53</v>
      </c>
      <c r="C8" s="60">
        <v>116</v>
      </c>
      <c r="D8" s="61" t="s">
        <v>272</v>
      </c>
      <c r="E8" s="66">
        <v>567</v>
      </c>
      <c r="F8" s="20"/>
      <c r="G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8" s="19"/>
      <c r="I8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8" s="20"/>
      <c r="K8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  <c r="L8" s="34" t="s">
        <v>113</v>
      </c>
      <c r="N8">
        <v>0</v>
      </c>
      <c r="O8" s="39">
        <f>IF(AND(N8=1,Tabuľka3[[#This Row],[Dosiahnutý štandardný výstup v čase predloženia ŽoNFP7]]&gt;=0),Tabuľka3[[#This Row],[Dosiahnutý štandardný výstup v čase predloženia ŽoNFP7]],0)</f>
        <v>0</v>
      </c>
    </row>
    <row r="9" spans="1:15" s="4" customFormat="1" ht="18" customHeight="1" x14ac:dyDescent="0.25">
      <c r="A9" s="59" t="s">
        <v>271</v>
      </c>
      <c r="B9" s="14" t="s">
        <v>53</v>
      </c>
      <c r="C9" s="60">
        <v>102</v>
      </c>
      <c r="D9" s="61" t="s">
        <v>273</v>
      </c>
      <c r="E9" s="66">
        <v>567</v>
      </c>
      <c r="F9" s="20"/>
      <c r="G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9" s="19"/>
      <c r="I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9" s="20"/>
      <c r="K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9" s="34" t="s">
        <v>114</v>
      </c>
      <c r="N9" s="4">
        <v>0</v>
      </c>
      <c r="O9" s="39">
        <f>IF(AND(N9=1,Tabuľka3[[#This Row],[Dosiahnutý štandardný výstup v čase predloženia ŽoNFP7]]&gt;=0),Tabuľka3[[#This Row],[Dosiahnutý štandardný výstup v čase predloženia ŽoNFP7]],0)</f>
        <v>0</v>
      </c>
    </row>
    <row r="10" spans="1:15" s="4" customFormat="1" ht="18" customHeight="1" x14ac:dyDescent="0.25">
      <c r="A10" s="59" t="s">
        <v>271</v>
      </c>
      <c r="B10" s="14" t="s">
        <v>53</v>
      </c>
      <c r="C10" s="60">
        <v>101</v>
      </c>
      <c r="D10" s="61" t="s">
        <v>274</v>
      </c>
      <c r="E10" s="66">
        <v>567</v>
      </c>
      <c r="F10" s="20"/>
      <c r="G1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0" s="19"/>
      <c r="I1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0" s="20"/>
      <c r="K1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0" s="34" t="s">
        <v>115</v>
      </c>
      <c r="N10" s="4">
        <v>0</v>
      </c>
      <c r="O10" s="39">
        <f>IF(AND(N10=1,Tabuľka3[[#This Row],[Dosiahnutý štandardný výstup v čase predloženia ŽoNFP7]]&gt;=0),Tabuľka3[[#This Row],[Dosiahnutý štandardný výstup v čase predloženia ŽoNFP7]],0)</f>
        <v>0</v>
      </c>
    </row>
    <row r="11" spans="1:15" s="4" customFormat="1" ht="18" customHeight="1" x14ac:dyDescent="0.25">
      <c r="A11" s="59" t="s">
        <v>4</v>
      </c>
      <c r="B11" s="14" t="s">
        <v>53</v>
      </c>
      <c r="C11" s="60">
        <v>103</v>
      </c>
      <c r="D11" s="61" t="s">
        <v>275</v>
      </c>
      <c r="E11" s="66">
        <v>467</v>
      </c>
      <c r="F11" s="20"/>
      <c r="G1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1" s="19"/>
      <c r="I1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1" s="20"/>
      <c r="K1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1" s="34" t="s">
        <v>116</v>
      </c>
      <c r="N11" s="4">
        <v>0</v>
      </c>
      <c r="O11" s="39">
        <f>IF(AND(N11=1,Tabuľka3[[#This Row],[Dosiahnutý štandardný výstup v čase predloženia ŽoNFP7]]&gt;=0),Tabuľka3[[#This Row],[Dosiahnutý štandardný výstup v čase predloženia ŽoNFP7]],0)</f>
        <v>0</v>
      </c>
    </row>
    <row r="12" spans="1:15" s="4" customFormat="1" ht="18" customHeight="1" x14ac:dyDescent="0.25">
      <c r="A12" s="59" t="s">
        <v>5</v>
      </c>
      <c r="B12" s="14" t="s">
        <v>53</v>
      </c>
      <c r="C12" s="60">
        <v>104</v>
      </c>
      <c r="D12" s="61" t="s">
        <v>276</v>
      </c>
      <c r="E12" s="66">
        <v>524</v>
      </c>
      <c r="F12" s="20"/>
      <c r="G1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2" s="19"/>
      <c r="I1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2" s="20"/>
      <c r="K1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2" s="34" t="s">
        <v>117</v>
      </c>
      <c r="N12" s="4">
        <v>0</v>
      </c>
      <c r="O12" s="39">
        <f>IF(AND(N12=1,Tabuľka3[[#This Row],[Dosiahnutý štandardný výstup v čase predloženia ŽoNFP7]]&gt;=0),Tabuľka3[[#This Row],[Dosiahnutý štandardný výstup v čase predloženia ŽoNFP7]],0)</f>
        <v>0</v>
      </c>
    </row>
    <row r="13" spans="1:15" s="4" customFormat="1" ht="18" customHeight="1" x14ac:dyDescent="0.25">
      <c r="A13" s="59" t="s">
        <v>5</v>
      </c>
      <c r="B13" s="14" t="s">
        <v>53</v>
      </c>
      <c r="C13" s="60">
        <v>105</v>
      </c>
      <c r="D13" s="61" t="s">
        <v>277</v>
      </c>
      <c r="E13" s="66">
        <v>524</v>
      </c>
      <c r="F13" s="20"/>
      <c r="G1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3" s="19"/>
      <c r="I1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3" s="20"/>
      <c r="K1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3" s="34" t="s">
        <v>118</v>
      </c>
      <c r="N13" s="4">
        <v>0</v>
      </c>
      <c r="O13" s="39">
        <f>IF(AND(N13=1,Tabuľka3[[#This Row],[Dosiahnutý štandardný výstup v čase predloženia ŽoNFP7]]&gt;=0),Tabuľka3[[#This Row],[Dosiahnutý štandardný výstup v čase predloženia ŽoNFP7]],0)</f>
        <v>0</v>
      </c>
    </row>
    <row r="14" spans="1:15" s="4" customFormat="1" ht="18" customHeight="1" x14ac:dyDescent="0.25">
      <c r="A14" s="59" t="s">
        <v>6</v>
      </c>
      <c r="B14" s="14" t="s">
        <v>53</v>
      </c>
      <c r="C14" s="60">
        <v>107</v>
      </c>
      <c r="D14" s="61" t="s">
        <v>278</v>
      </c>
      <c r="E14" s="66">
        <v>489</v>
      </c>
      <c r="F14" s="20"/>
      <c r="G1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4" s="19"/>
      <c r="I1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4" s="20"/>
      <c r="K1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4" s="34" t="s">
        <v>119</v>
      </c>
      <c r="N14" s="4">
        <v>0</v>
      </c>
      <c r="O14" s="39">
        <f>IF(AND(N14=1,Tabuľka3[[#This Row],[Dosiahnutý štandardný výstup v čase predloženia ŽoNFP7]]&gt;=0),Tabuľka3[[#This Row],[Dosiahnutý štandardný výstup v čase predloženia ŽoNFP7]],0)</f>
        <v>0</v>
      </c>
    </row>
    <row r="15" spans="1:15" s="4" customFormat="1" ht="18" customHeight="1" x14ac:dyDescent="0.25">
      <c r="A15" s="59" t="s">
        <v>6</v>
      </c>
      <c r="B15" s="14" t="s">
        <v>53</v>
      </c>
      <c r="C15" s="60">
        <v>106</v>
      </c>
      <c r="D15" s="61" t="s">
        <v>279</v>
      </c>
      <c r="E15" s="66">
        <v>489</v>
      </c>
      <c r="F15" s="20"/>
      <c r="G1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5" s="19"/>
      <c r="I1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5" s="20"/>
      <c r="K1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5" s="34" t="s">
        <v>120</v>
      </c>
      <c r="N15" s="4">
        <v>0</v>
      </c>
      <c r="O15" s="39">
        <f>IF(AND(N15=1,Tabuľka3[[#This Row],[Dosiahnutý štandardný výstup v čase predloženia ŽoNFP7]]&gt;=0),Tabuľka3[[#This Row],[Dosiahnutý štandardný výstup v čase predloženia ŽoNFP7]],0)</f>
        <v>0</v>
      </c>
    </row>
    <row r="16" spans="1:15" s="4" customFormat="1" ht="18" customHeight="1" x14ac:dyDescent="0.25">
      <c r="A16" s="59" t="s">
        <v>7</v>
      </c>
      <c r="B16" s="14" t="s">
        <v>53</v>
      </c>
      <c r="C16" s="60">
        <v>108</v>
      </c>
      <c r="D16" s="61" t="s">
        <v>280</v>
      </c>
      <c r="E16" s="66">
        <v>394</v>
      </c>
      <c r="F16" s="20"/>
      <c r="G1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6" s="19"/>
      <c r="I1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6" s="20"/>
      <c r="K1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6" s="35" t="s">
        <v>121</v>
      </c>
      <c r="N16" s="4">
        <v>0</v>
      </c>
      <c r="O16" s="39">
        <f>IF(AND(N16=1,Tabuľka3[[#This Row],[Dosiahnutý štandardný výstup v čase predloženia ŽoNFP7]]&gt;=0),Tabuľka3[[#This Row],[Dosiahnutý štandardný výstup v čase predloženia ŽoNFP7]],0)</f>
        <v>0</v>
      </c>
    </row>
    <row r="17" spans="1:15" s="4" customFormat="1" ht="18" customHeight="1" x14ac:dyDescent="0.25">
      <c r="A17" s="59" t="s">
        <v>8</v>
      </c>
      <c r="B17" s="14" t="s">
        <v>53</v>
      </c>
      <c r="C17" s="60">
        <v>109</v>
      </c>
      <c r="D17" s="61" t="s">
        <v>281</v>
      </c>
      <c r="E17" s="66">
        <v>853</v>
      </c>
      <c r="F17" s="20"/>
      <c r="G1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7" s="19"/>
      <c r="I1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7" s="20"/>
      <c r="K1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7" s="34" t="s">
        <v>122</v>
      </c>
      <c r="N17" s="4">
        <v>0</v>
      </c>
      <c r="O17" s="39">
        <f>IF(AND(N17=1,Tabuľka3[[#This Row],[Dosiahnutý štandardný výstup v čase predloženia ŽoNFP7]]&gt;=0),Tabuľka3[[#This Row],[Dosiahnutý štandardný výstup v čase predloženia ŽoNFP7]],0)</f>
        <v>0</v>
      </c>
    </row>
    <row r="18" spans="1:15" s="4" customFormat="1" ht="18" customHeight="1" x14ac:dyDescent="0.25">
      <c r="A18" s="59" t="s">
        <v>9</v>
      </c>
      <c r="B18" s="14" t="s">
        <v>53</v>
      </c>
      <c r="C18" s="60">
        <v>112</v>
      </c>
      <c r="D18" s="61" t="s">
        <v>282</v>
      </c>
      <c r="E18" s="66">
        <v>365</v>
      </c>
      <c r="F18" s="20"/>
      <c r="G1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8" s="19"/>
      <c r="I1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8" s="20"/>
      <c r="K1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8" s="35" t="s">
        <v>123</v>
      </c>
      <c r="N18" s="4">
        <v>0</v>
      </c>
      <c r="O18" s="39">
        <f>IF(AND(N18=1,Tabuľka3[[#This Row],[Dosiahnutý štandardný výstup v čase predloženia ŽoNFP7]]&gt;=0),Tabuľka3[[#This Row],[Dosiahnutý štandardný výstup v čase predloženia ŽoNFP7]],0)</f>
        <v>0</v>
      </c>
    </row>
    <row r="19" spans="1:15" s="4" customFormat="1" ht="18" customHeight="1" x14ac:dyDescent="0.25">
      <c r="A19" s="59" t="s">
        <v>9</v>
      </c>
      <c r="B19" s="14" t="s">
        <v>53</v>
      </c>
      <c r="C19" s="60">
        <v>113</v>
      </c>
      <c r="D19" s="61" t="s">
        <v>283</v>
      </c>
      <c r="E19" s="66">
        <v>365</v>
      </c>
      <c r="F19" s="20"/>
      <c r="G1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9" s="19"/>
      <c r="I1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9" s="20"/>
      <c r="K1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9" s="35" t="s">
        <v>124</v>
      </c>
      <c r="N19" s="4">
        <v>0</v>
      </c>
      <c r="O19" s="39">
        <f>IF(AND(N19=1,Tabuľka3[[#This Row],[Dosiahnutý štandardný výstup v čase predloženia ŽoNFP7]]&gt;=0),Tabuľka3[[#This Row],[Dosiahnutý štandardný výstup v čase predloženia ŽoNFP7]],0)</f>
        <v>0</v>
      </c>
    </row>
    <row r="20" spans="1:15" s="4" customFormat="1" ht="18" customHeight="1" x14ac:dyDescent="0.25">
      <c r="A20" s="59" t="s">
        <v>9</v>
      </c>
      <c r="B20" s="14" t="s">
        <v>53</v>
      </c>
      <c r="C20" s="60">
        <v>114</v>
      </c>
      <c r="D20" s="61" t="s">
        <v>284</v>
      </c>
      <c r="E20" s="66">
        <v>365</v>
      </c>
      <c r="F20" s="20"/>
      <c r="G2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0" s="19"/>
      <c r="I2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0" s="20"/>
      <c r="K2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0" s="34" t="s">
        <v>125</v>
      </c>
      <c r="N20" s="4">
        <v>0</v>
      </c>
      <c r="O20" s="39">
        <f>IF(AND(N20=1,Tabuľka3[[#This Row],[Dosiahnutý štandardný výstup v čase predloženia ŽoNFP7]]&gt;=0),Tabuľka3[[#This Row],[Dosiahnutý štandardný výstup v čase predloženia ŽoNFP7]],0)</f>
        <v>0</v>
      </c>
    </row>
    <row r="21" spans="1:15" s="4" customFormat="1" ht="18" customHeight="1" x14ac:dyDescent="0.25">
      <c r="A21" s="59" t="s">
        <v>9</v>
      </c>
      <c r="B21" s="14" t="s">
        <v>53</v>
      </c>
      <c r="C21" s="60">
        <v>804</v>
      </c>
      <c r="D21" s="61" t="s">
        <v>285</v>
      </c>
      <c r="E21" s="66">
        <v>365</v>
      </c>
      <c r="F21" s="20"/>
      <c r="G2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1" s="19"/>
      <c r="I2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1" s="20"/>
      <c r="K2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1" s="34" t="s">
        <v>126</v>
      </c>
      <c r="N21" s="4">
        <v>0</v>
      </c>
      <c r="O21" s="39">
        <f>IF(AND(N21=1,Tabuľka3[[#This Row],[Dosiahnutý štandardný výstup v čase predloženia ŽoNFP7]]&gt;=0),Tabuľka3[[#This Row],[Dosiahnutý štandardný výstup v čase predloženia ŽoNFP7]],0)</f>
        <v>0</v>
      </c>
    </row>
    <row r="22" spans="1:15" s="4" customFormat="1" ht="18" customHeight="1" x14ac:dyDescent="0.25">
      <c r="A22" s="59" t="s">
        <v>9</v>
      </c>
      <c r="B22" s="14" t="s">
        <v>53</v>
      </c>
      <c r="C22" s="60">
        <v>672</v>
      </c>
      <c r="D22" s="61" t="s">
        <v>286</v>
      </c>
      <c r="E22" s="66">
        <v>365</v>
      </c>
      <c r="F22" s="20"/>
      <c r="G2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2" s="19"/>
      <c r="I2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2" s="20"/>
      <c r="K2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2" s="34" t="s">
        <v>127</v>
      </c>
      <c r="N22" s="4">
        <v>0</v>
      </c>
      <c r="O22" s="39">
        <f>IF(AND(N22=1,Tabuľka3[[#This Row],[Dosiahnutý štandardný výstup v čase predloženia ŽoNFP7]]&gt;=0),Tabuľka3[[#This Row],[Dosiahnutý štandardný výstup v čase predloženia ŽoNFP7]],0)</f>
        <v>0</v>
      </c>
    </row>
    <row r="23" spans="1:15" s="4" customFormat="1" ht="18" customHeight="1" x14ac:dyDescent="0.25">
      <c r="A23" s="59" t="s">
        <v>9</v>
      </c>
      <c r="B23" s="14" t="s">
        <v>53</v>
      </c>
      <c r="C23" s="60">
        <v>665</v>
      </c>
      <c r="D23" s="61" t="s">
        <v>287</v>
      </c>
      <c r="E23" s="66">
        <v>365</v>
      </c>
      <c r="F23" s="20"/>
      <c r="G2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3" s="19"/>
      <c r="I2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3" s="20"/>
      <c r="K2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3" s="34" t="s">
        <v>128</v>
      </c>
      <c r="N23" s="4">
        <v>0</v>
      </c>
      <c r="O23" s="39">
        <f>IF(AND(N23=1,Tabuľka3[[#This Row],[Dosiahnutý štandardný výstup v čase predloženia ŽoNFP7]]&gt;=0),Tabuľka3[[#This Row],[Dosiahnutý štandardný výstup v čase predloženia ŽoNFP7]],0)</f>
        <v>0</v>
      </c>
    </row>
    <row r="24" spans="1:15" s="4" customFormat="1" ht="18" customHeight="1" x14ac:dyDescent="0.25">
      <c r="A24" s="59" t="s">
        <v>10</v>
      </c>
      <c r="B24" s="14" t="s">
        <v>53</v>
      </c>
      <c r="C24" s="60">
        <v>303</v>
      </c>
      <c r="D24" s="61" t="s">
        <v>177</v>
      </c>
      <c r="E24" s="66">
        <v>318</v>
      </c>
      <c r="F24" s="20"/>
      <c r="G2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4" s="19"/>
      <c r="I2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4" s="20"/>
      <c r="K2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4" s="34" t="s">
        <v>129</v>
      </c>
      <c r="N24" s="4">
        <v>1</v>
      </c>
      <c r="O24" s="39" t="str">
        <f>IF(AND(N24=1,Tabuľka3[[#This Row],[Dosiahnutý štandardný výstup v čase predloženia ŽoNFP7]]&gt;=0),Tabuľka3[[#This Row],[Dosiahnutý štandardný výstup v čase predloženia ŽoNFP7]],0)</f>
        <v/>
      </c>
    </row>
    <row r="25" spans="1:15" s="4" customFormat="1" ht="18" customHeight="1" x14ac:dyDescent="0.25">
      <c r="A25" s="59" t="s">
        <v>10</v>
      </c>
      <c r="B25" s="14" t="s">
        <v>53</v>
      </c>
      <c r="C25" s="60">
        <v>812</v>
      </c>
      <c r="D25" s="61" t="s">
        <v>171</v>
      </c>
      <c r="E25" s="66">
        <v>318</v>
      </c>
      <c r="F25" s="20"/>
      <c r="G2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5" s="19"/>
      <c r="I2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5" s="20"/>
      <c r="K2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5" s="34" t="s">
        <v>130</v>
      </c>
      <c r="N25" s="4">
        <v>1</v>
      </c>
      <c r="O25" s="39" t="str">
        <f>IF(AND(N25=1,Tabuľka3[[#This Row],[Dosiahnutý štandardný výstup v čase predloženia ŽoNFP7]]&gt;=0),Tabuľka3[[#This Row],[Dosiahnutý štandardný výstup v čase predloženia ŽoNFP7]],0)</f>
        <v/>
      </c>
    </row>
    <row r="26" spans="1:15" s="4" customFormat="1" ht="18" customHeight="1" x14ac:dyDescent="0.25">
      <c r="A26" s="59" t="s">
        <v>10</v>
      </c>
      <c r="B26" s="14" t="s">
        <v>53</v>
      </c>
      <c r="C26" s="60">
        <v>823</v>
      </c>
      <c r="D26" s="61" t="s">
        <v>173</v>
      </c>
      <c r="E26" s="66">
        <v>318</v>
      </c>
      <c r="F26" s="20"/>
      <c r="G2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6" s="19"/>
      <c r="I2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6" s="20"/>
      <c r="K2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6" s="34" t="s">
        <v>131</v>
      </c>
      <c r="N26" s="4">
        <v>1</v>
      </c>
      <c r="O26" s="39" t="str">
        <f>IF(AND(N26=1,Tabuľka3[[#This Row],[Dosiahnutý štandardný výstup v čase predloženia ŽoNFP7]]&gt;=0),Tabuľka3[[#This Row],[Dosiahnutý štandardný výstup v čase predloženia ŽoNFP7]],0)</f>
        <v/>
      </c>
    </row>
    <row r="27" spans="1:15" s="4" customFormat="1" ht="18" customHeight="1" x14ac:dyDescent="0.25">
      <c r="A27" s="59" t="s">
        <v>10</v>
      </c>
      <c r="B27" s="14" t="s">
        <v>53</v>
      </c>
      <c r="C27" s="60">
        <v>824</v>
      </c>
      <c r="D27" s="61" t="s">
        <v>174</v>
      </c>
      <c r="E27" s="66">
        <v>318</v>
      </c>
      <c r="F27" s="20"/>
      <c r="G2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7" s="19"/>
      <c r="I2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7" s="20"/>
      <c r="K2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7" s="34" t="s">
        <v>132</v>
      </c>
      <c r="N27" s="4">
        <v>1</v>
      </c>
      <c r="O27" s="39" t="str">
        <f>IF(AND(N27=1,Tabuľka3[[#This Row],[Dosiahnutý štandardný výstup v čase predloženia ŽoNFP7]]&gt;=0),Tabuľka3[[#This Row],[Dosiahnutý štandardný výstup v čase predloženia ŽoNFP7]],0)</f>
        <v/>
      </c>
    </row>
    <row r="28" spans="1:15" s="4" customFormat="1" ht="18" customHeight="1" x14ac:dyDescent="0.25">
      <c r="A28" s="59" t="s">
        <v>10</v>
      </c>
      <c r="B28" s="14" t="s">
        <v>53</v>
      </c>
      <c r="C28" s="60">
        <v>825</v>
      </c>
      <c r="D28" s="61" t="s">
        <v>175</v>
      </c>
      <c r="E28" s="66">
        <v>318</v>
      </c>
      <c r="F28" s="20"/>
      <c r="G2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8" s="19"/>
      <c r="I2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8" s="20"/>
      <c r="K2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8" s="34" t="s">
        <v>133</v>
      </c>
      <c r="N28" s="4">
        <v>1</v>
      </c>
      <c r="O28" s="39" t="str">
        <f>IF(AND(N28=1,Tabuľka3[[#This Row],[Dosiahnutý štandardný výstup v čase predloženia ŽoNFP7]]&gt;=0),Tabuľka3[[#This Row],[Dosiahnutý štandardný výstup v čase predloženia ŽoNFP7]],0)</f>
        <v/>
      </c>
    </row>
    <row r="29" spans="1:15" s="4" customFormat="1" ht="18" customHeight="1" x14ac:dyDescent="0.25">
      <c r="A29" s="59" t="s">
        <v>10</v>
      </c>
      <c r="B29" s="14" t="s">
        <v>53</v>
      </c>
      <c r="C29" s="60">
        <v>302</v>
      </c>
      <c r="D29" s="61" t="s">
        <v>176</v>
      </c>
      <c r="E29" s="66">
        <v>318</v>
      </c>
      <c r="F29" s="20"/>
      <c r="G2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9" s="19"/>
      <c r="I2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9" s="20"/>
      <c r="K2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9" s="34" t="s">
        <v>134</v>
      </c>
      <c r="N29" s="4">
        <v>1</v>
      </c>
      <c r="O29" s="39" t="str">
        <f>IF(AND(N29=1,Tabuľka3[[#This Row],[Dosiahnutý štandardný výstup v čase predloženia ŽoNFP7]]&gt;=0),Tabuľka3[[#This Row],[Dosiahnutý štandardný výstup v čase predloženia ŽoNFP7]],0)</f>
        <v/>
      </c>
    </row>
    <row r="30" spans="1:15" s="4" customFormat="1" ht="18" customHeight="1" x14ac:dyDescent="0.25">
      <c r="A30" s="59" t="s">
        <v>10</v>
      </c>
      <c r="B30" s="14" t="s">
        <v>53</v>
      </c>
      <c r="C30" s="60">
        <v>608</v>
      </c>
      <c r="D30" s="61" t="s">
        <v>288</v>
      </c>
      <c r="E30" s="66">
        <v>318</v>
      </c>
      <c r="F30" s="20"/>
      <c r="G3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30" s="19"/>
      <c r="I3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30" s="20"/>
      <c r="K3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30" s="34" t="s">
        <v>135</v>
      </c>
      <c r="N30" s="4">
        <v>1</v>
      </c>
      <c r="O30" s="39" t="str">
        <f>IF(AND(N30=1,Tabuľka3[[#This Row],[Dosiahnutý štandardný výstup v čase predloženia ŽoNFP7]]&gt;=0),Tabuľka3[[#This Row],[Dosiahnutý štandardný výstup v čase predloženia ŽoNFP7]],0)</f>
        <v/>
      </c>
    </row>
    <row r="31" spans="1:15" s="4" customFormat="1" ht="18" customHeight="1" x14ac:dyDescent="0.25">
      <c r="A31" s="59" t="s">
        <v>10</v>
      </c>
      <c r="B31" s="14" t="s">
        <v>53</v>
      </c>
      <c r="C31" s="60">
        <v>735</v>
      </c>
      <c r="D31" s="61" t="s">
        <v>289</v>
      </c>
      <c r="E31" s="66">
        <v>318</v>
      </c>
      <c r="F31" s="20"/>
      <c r="G3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31" s="19"/>
      <c r="I3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31" s="20"/>
      <c r="K3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31" s="34" t="s">
        <v>136</v>
      </c>
      <c r="N31" s="4">
        <v>0</v>
      </c>
      <c r="O31" s="39">
        <f>IF(AND(N31=1,Tabuľka3[[#This Row],[Dosiahnutý štandardný výstup v čase predloženia ŽoNFP7]]&gt;=0),Tabuľka3[[#This Row],[Dosiahnutý štandardný výstup v čase predloženia ŽoNFP7]],0)</f>
        <v>0</v>
      </c>
    </row>
    <row r="32" spans="1:15" s="4" customFormat="1" ht="18" customHeight="1" x14ac:dyDescent="0.25">
      <c r="A32" s="59" t="s">
        <v>10</v>
      </c>
      <c r="B32" s="14" t="s">
        <v>53</v>
      </c>
      <c r="C32" s="60">
        <v>736</v>
      </c>
      <c r="D32" s="61" t="s">
        <v>290</v>
      </c>
      <c r="E32" s="66">
        <v>318</v>
      </c>
      <c r="F32" s="20"/>
      <c r="G3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32" s="19"/>
      <c r="I3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32" s="20"/>
      <c r="K3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32" s="34"/>
      <c r="N32" s="4">
        <v>0</v>
      </c>
      <c r="O32" s="39">
        <f>IF(AND(N32=1,Tabuľka3[[#This Row],[Dosiahnutý štandardný výstup v čase predloženia ŽoNFP7]]&gt;=0),Tabuľka3[[#This Row],[Dosiahnutý štandardný výstup v čase predloženia ŽoNFP7]],0)</f>
        <v>0</v>
      </c>
    </row>
    <row r="33" spans="1:15" s="4" customFormat="1" ht="18" customHeight="1" x14ac:dyDescent="0.25">
      <c r="A33" s="59" t="s">
        <v>10</v>
      </c>
      <c r="B33" s="14" t="s">
        <v>53</v>
      </c>
      <c r="C33" s="60">
        <v>301</v>
      </c>
      <c r="D33" s="61" t="s">
        <v>291</v>
      </c>
      <c r="E33" s="66">
        <v>318</v>
      </c>
      <c r="F33" s="20"/>
      <c r="G3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33" s="19"/>
      <c r="I3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33" s="20"/>
      <c r="K3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33" s="34"/>
      <c r="N33" s="4">
        <v>1</v>
      </c>
      <c r="O33" s="39" t="str">
        <f>IF(AND(N33=1,Tabuľka3[[#This Row],[Dosiahnutý štandardný výstup v čase predloženia ŽoNFP7]]&gt;=0),Tabuľka3[[#This Row],[Dosiahnutý štandardný výstup v čase predloženia ŽoNFP7]],0)</f>
        <v/>
      </c>
    </row>
    <row r="34" spans="1:15" s="4" customFormat="1" ht="18" customHeight="1" x14ac:dyDescent="0.25">
      <c r="A34" s="59" t="s">
        <v>10</v>
      </c>
      <c r="B34" s="14" t="s">
        <v>53</v>
      </c>
      <c r="C34" s="60">
        <v>304</v>
      </c>
      <c r="D34" s="61" t="s">
        <v>292</v>
      </c>
      <c r="E34" s="66">
        <v>318</v>
      </c>
      <c r="F34" s="20"/>
      <c r="G3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34" s="19"/>
      <c r="I3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34" s="20"/>
      <c r="K3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34" s="34"/>
      <c r="N34" s="4">
        <v>1</v>
      </c>
      <c r="O34" s="39" t="str">
        <f>IF(AND(N34=1,Tabuľka3[[#This Row],[Dosiahnutý štandardný výstup v čase predloženia ŽoNFP7]]&gt;=0),Tabuľka3[[#This Row],[Dosiahnutý štandardný výstup v čase predloženia ŽoNFP7]],0)</f>
        <v/>
      </c>
    </row>
    <row r="35" spans="1:15" s="4" customFormat="1" ht="18" customHeight="1" x14ac:dyDescent="0.25">
      <c r="A35" s="59" t="s">
        <v>10</v>
      </c>
      <c r="B35" s="14" t="s">
        <v>53</v>
      </c>
      <c r="C35" s="60">
        <v>664</v>
      </c>
      <c r="D35" s="61" t="s">
        <v>172</v>
      </c>
      <c r="E35" s="66">
        <v>318</v>
      </c>
      <c r="F35" s="20"/>
      <c r="G3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35" s="19"/>
      <c r="I3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35" s="20"/>
      <c r="K3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35" s="34"/>
      <c r="N35" s="4">
        <v>1</v>
      </c>
      <c r="O35" s="39" t="str">
        <f>IF(AND(N35=1,Tabuľka3[[#This Row],[Dosiahnutý štandardný výstup v čase predloženia ŽoNFP7]]&gt;=0),Tabuľka3[[#This Row],[Dosiahnutý štandardný výstup v čase predloženia ŽoNFP7]],0)</f>
        <v/>
      </c>
    </row>
    <row r="36" spans="1:15" s="4" customFormat="1" ht="18" customHeight="1" x14ac:dyDescent="0.25">
      <c r="A36" s="59" t="s">
        <v>10</v>
      </c>
      <c r="B36" s="14" t="s">
        <v>53</v>
      </c>
      <c r="C36" s="60">
        <v>311</v>
      </c>
      <c r="D36" s="61" t="s">
        <v>293</v>
      </c>
      <c r="E36" s="66">
        <v>318</v>
      </c>
      <c r="F36" s="20"/>
      <c r="G3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36" s="19"/>
      <c r="I3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36" s="20"/>
      <c r="K3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36" s="34"/>
      <c r="N36" s="4">
        <v>1</v>
      </c>
      <c r="O36" s="39" t="str">
        <f>IF(AND(N36=1,Tabuľka3[[#This Row],[Dosiahnutý štandardný výstup v čase predloženia ŽoNFP7]]&gt;=0),Tabuľka3[[#This Row],[Dosiahnutý štandardný výstup v čase predloženia ŽoNFP7]],0)</f>
        <v/>
      </c>
    </row>
    <row r="37" spans="1:15" s="4" customFormat="1" ht="18" customHeight="1" x14ac:dyDescent="0.25">
      <c r="A37" s="59" t="s">
        <v>10</v>
      </c>
      <c r="B37" s="14" t="s">
        <v>53</v>
      </c>
      <c r="C37" s="60">
        <v>312</v>
      </c>
      <c r="D37" s="61" t="s">
        <v>294</v>
      </c>
      <c r="E37" s="66">
        <v>318</v>
      </c>
      <c r="F37" s="20"/>
      <c r="G3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37" s="19"/>
      <c r="I3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37" s="20"/>
      <c r="K3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37" s="34"/>
      <c r="N37" s="4">
        <v>1</v>
      </c>
      <c r="O37" s="39" t="str">
        <f>IF(AND(N37=1,Tabuľka3[[#This Row],[Dosiahnutý štandardný výstup v čase predloženia ŽoNFP7]]&gt;=0),Tabuľka3[[#This Row],[Dosiahnutý štandardný výstup v čase predloženia ŽoNFP7]],0)</f>
        <v/>
      </c>
    </row>
    <row r="38" spans="1:15" s="4" customFormat="1" ht="18" customHeight="1" x14ac:dyDescent="0.25">
      <c r="A38" s="59" t="s">
        <v>10</v>
      </c>
      <c r="B38" s="14" t="s">
        <v>53</v>
      </c>
      <c r="C38" s="60">
        <v>313</v>
      </c>
      <c r="D38" s="61" t="s">
        <v>295</v>
      </c>
      <c r="E38" s="66">
        <v>318</v>
      </c>
      <c r="F38" s="20"/>
      <c r="G3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38" s="19"/>
      <c r="I3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38" s="20"/>
      <c r="K3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38" s="34"/>
      <c r="N38" s="4">
        <v>1</v>
      </c>
      <c r="O38" s="39" t="str">
        <f>IF(AND(N38=1,Tabuľka3[[#This Row],[Dosiahnutý štandardný výstup v čase predloženia ŽoNFP7]]&gt;=0),Tabuľka3[[#This Row],[Dosiahnutý štandardný výstup v čase predloženia ŽoNFP7]],0)</f>
        <v/>
      </c>
    </row>
    <row r="39" spans="1:15" s="4" customFormat="1" ht="18" customHeight="1" x14ac:dyDescent="0.25">
      <c r="A39" s="59" t="s">
        <v>10</v>
      </c>
      <c r="B39" s="14" t="s">
        <v>53</v>
      </c>
      <c r="C39" s="60">
        <v>314</v>
      </c>
      <c r="D39" s="61" t="s">
        <v>296</v>
      </c>
      <c r="E39" s="66">
        <v>318</v>
      </c>
      <c r="F39" s="20"/>
      <c r="G3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39" s="19"/>
      <c r="I3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39" s="20"/>
      <c r="K3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39" s="34"/>
      <c r="N39" s="4">
        <v>0</v>
      </c>
      <c r="O39" s="39">
        <f>IF(AND(N39=1,Tabuľka3[[#This Row],[Dosiahnutý štandardný výstup v čase predloženia ŽoNFP7]]&gt;=0),Tabuľka3[[#This Row],[Dosiahnutý štandardný výstup v čase predloženia ŽoNFP7]],0)</f>
        <v>0</v>
      </c>
    </row>
    <row r="40" spans="1:15" s="4" customFormat="1" ht="18" customHeight="1" x14ac:dyDescent="0.25">
      <c r="A40" s="59" t="s">
        <v>10</v>
      </c>
      <c r="B40" s="14" t="s">
        <v>53</v>
      </c>
      <c r="C40" s="60">
        <v>309</v>
      </c>
      <c r="D40" s="61" t="s">
        <v>297</v>
      </c>
      <c r="E40" s="66">
        <v>318</v>
      </c>
      <c r="F40" s="20"/>
      <c r="G4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40" s="19"/>
      <c r="I4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40" s="20"/>
      <c r="K4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40" s="34"/>
      <c r="N40" s="4">
        <v>1</v>
      </c>
      <c r="O40" s="39" t="str">
        <f>IF(AND(N40=1,Tabuľka3[[#This Row],[Dosiahnutý štandardný výstup v čase predloženia ŽoNFP7]]&gt;=0),Tabuľka3[[#This Row],[Dosiahnutý štandardný výstup v čase predloženia ŽoNFP7]],0)</f>
        <v/>
      </c>
    </row>
    <row r="41" spans="1:15" s="4" customFormat="1" ht="18" customHeight="1" x14ac:dyDescent="0.25">
      <c r="A41" s="59" t="s">
        <v>10</v>
      </c>
      <c r="B41" s="14" t="s">
        <v>53</v>
      </c>
      <c r="C41" s="60">
        <v>310</v>
      </c>
      <c r="D41" s="61" t="s">
        <v>298</v>
      </c>
      <c r="E41" s="66">
        <v>318</v>
      </c>
      <c r="F41" s="20"/>
      <c r="G4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41" s="19"/>
      <c r="I4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41" s="20"/>
      <c r="K4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41" s="34"/>
      <c r="N41" s="4">
        <v>1</v>
      </c>
      <c r="O41" s="39" t="str">
        <f>IF(AND(N41=1,Tabuľka3[[#This Row],[Dosiahnutý štandardný výstup v čase predloženia ŽoNFP7]]&gt;=0),Tabuľka3[[#This Row],[Dosiahnutý štandardný výstup v čase predloženia ŽoNFP7]],0)</f>
        <v/>
      </c>
    </row>
    <row r="42" spans="1:15" s="4" customFormat="1" ht="18" customHeight="1" x14ac:dyDescent="0.25">
      <c r="A42" s="59" t="s">
        <v>10</v>
      </c>
      <c r="B42" s="14" t="s">
        <v>53</v>
      </c>
      <c r="C42" s="60">
        <v>307</v>
      </c>
      <c r="D42" s="61" t="s">
        <v>299</v>
      </c>
      <c r="E42" s="66">
        <v>318</v>
      </c>
      <c r="F42" s="20"/>
      <c r="G4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42" s="19"/>
      <c r="I4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42" s="20"/>
      <c r="K4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42" s="34"/>
      <c r="N42" s="4">
        <v>1</v>
      </c>
      <c r="O42" s="39" t="str">
        <f>IF(AND(N42=1,Tabuľka3[[#This Row],[Dosiahnutý štandardný výstup v čase predloženia ŽoNFP7]]&gt;=0),Tabuľka3[[#This Row],[Dosiahnutý štandardný výstup v čase predloženia ŽoNFP7]],0)</f>
        <v/>
      </c>
    </row>
    <row r="43" spans="1:15" s="4" customFormat="1" ht="18" customHeight="1" x14ac:dyDescent="0.25">
      <c r="A43" s="59" t="s">
        <v>11</v>
      </c>
      <c r="B43" s="14" t="s">
        <v>53</v>
      </c>
      <c r="C43" s="60">
        <v>828</v>
      </c>
      <c r="D43" s="63" t="s">
        <v>178</v>
      </c>
      <c r="E43" s="66">
        <v>3195</v>
      </c>
      <c r="F43" s="20"/>
      <c r="G4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43" s="19"/>
      <c r="I4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43" s="20"/>
      <c r="K4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43" s="34"/>
      <c r="N43" s="4">
        <v>1</v>
      </c>
      <c r="O43" s="39" t="str">
        <f>IF(AND(N43=1,Tabuľka3[[#This Row],[Dosiahnutý štandardný výstup v čase predloženia ŽoNFP7]]&gt;=0),Tabuľka3[[#This Row],[Dosiahnutý štandardný výstup v čase predloženia ŽoNFP7]],0)</f>
        <v/>
      </c>
    </row>
    <row r="44" spans="1:15" s="4" customFormat="1" ht="18" customHeight="1" x14ac:dyDescent="0.25">
      <c r="A44" s="59" t="s">
        <v>11</v>
      </c>
      <c r="B44" s="14" t="s">
        <v>53</v>
      </c>
      <c r="C44" s="60">
        <v>829</v>
      </c>
      <c r="D44" s="63" t="s">
        <v>179</v>
      </c>
      <c r="E44" s="66">
        <v>3195</v>
      </c>
      <c r="F44" s="20"/>
      <c r="G4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44" s="19"/>
      <c r="I4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44" s="20"/>
      <c r="K4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44" s="34"/>
      <c r="N44" s="4">
        <v>1</v>
      </c>
      <c r="O44" s="39" t="str">
        <f>IF(AND(N44=1,Tabuľka3[[#This Row],[Dosiahnutý štandardný výstup v čase predloženia ŽoNFP7]]&gt;=0),Tabuľka3[[#This Row],[Dosiahnutý štandardný výstup v čase predloženia ŽoNFP7]],0)</f>
        <v/>
      </c>
    </row>
    <row r="45" spans="1:15" s="4" customFormat="1" ht="18" customHeight="1" x14ac:dyDescent="0.25">
      <c r="A45" s="59" t="s">
        <v>11</v>
      </c>
      <c r="B45" s="14" t="s">
        <v>53</v>
      </c>
      <c r="C45" s="60">
        <v>827</v>
      </c>
      <c r="D45" s="63" t="s">
        <v>300</v>
      </c>
      <c r="E45" s="66">
        <v>3195</v>
      </c>
      <c r="F45" s="20"/>
      <c r="G4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45" s="19"/>
      <c r="I4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45" s="20"/>
      <c r="K4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45" s="34"/>
      <c r="N45" s="4">
        <v>1</v>
      </c>
      <c r="O45" s="39" t="str">
        <f>IF(AND(N45=1,Tabuľka3[[#This Row],[Dosiahnutý štandardný výstup v čase predloženia ŽoNFP7]]&gt;=0),Tabuľka3[[#This Row],[Dosiahnutý štandardný výstup v čase predloženia ŽoNFP7]],0)</f>
        <v/>
      </c>
    </row>
    <row r="46" spans="1:15" s="4" customFormat="1" ht="18" customHeight="1" x14ac:dyDescent="0.25">
      <c r="A46" s="59" t="s">
        <v>12</v>
      </c>
      <c r="B46" s="14" t="s">
        <v>53</v>
      </c>
      <c r="C46" s="60">
        <v>616</v>
      </c>
      <c r="D46" s="63" t="s">
        <v>180</v>
      </c>
      <c r="E46" s="66">
        <v>1007</v>
      </c>
      <c r="F46" s="20"/>
      <c r="G4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46" s="19"/>
      <c r="I4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46" s="20"/>
      <c r="K4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46" s="34"/>
      <c r="N46" s="4">
        <v>1</v>
      </c>
      <c r="O46" s="39" t="str">
        <f>IF(AND(N46=1,Tabuľka3[[#This Row],[Dosiahnutý štandardný výstup v čase predloženia ŽoNFP7]]&gt;=0),Tabuľka3[[#This Row],[Dosiahnutý štandardný výstup v čase predloženia ŽoNFP7]],0)</f>
        <v/>
      </c>
    </row>
    <row r="47" spans="1:15" s="4" customFormat="1" ht="18" customHeight="1" x14ac:dyDescent="0.25">
      <c r="A47" s="59" t="s">
        <v>13</v>
      </c>
      <c r="B47" s="14" t="s">
        <v>53</v>
      </c>
      <c r="C47" s="60">
        <v>638</v>
      </c>
      <c r="D47" s="61" t="s">
        <v>301</v>
      </c>
      <c r="E47" s="66">
        <v>612</v>
      </c>
      <c r="F47" s="20"/>
      <c r="G4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47" s="19"/>
      <c r="I4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47" s="20"/>
      <c r="K4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47" s="34"/>
      <c r="N47" s="4">
        <v>0</v>
      </c>
      <c r="O47" s="39">
        <f>IF(AND(N47=1,Tabuľka3[[#This Row],[Dosiahnutý štandardný výstup v čase predloženia ŽoNFP7]]&gt;=0),Tabuľka3[[#This Row],[Dosiahnutý štandardný výstup v čase predloženia ŽoNFP7]],0)</f>
        <v>0</v>
      </c>
    </row>
    <row r="48" spans="1:15" s="4" customFormat="1" ht="18" customHeight="1" x14ac:dyDescent="0.25">
      <c r="A48" s="59" t="s">
        <v>13</v>
      </c>
      <c r="B48" s="14" t="s">
        <v>53</v>
      </c>
      <c r="C48" s="60">
        <v>639</v>
      </c>
      <c r="D48" s="61" t="s">
        <v>302</v>
      </c>
      <c r="E48" s="66">
        <v>612</v>
      </c>
      <c r="F48" s="20"/>
      <c r="G4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48" s="19"/>
      <c r="I4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48" s="20"/>
      <c r="K4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48" s="34"/>
      <c r="N48" s="4">
        <v>0</v>
      </c>
      <c r="O48" s="39">
        <f>IF(AND(N48=1,Tabuľka3[[#This Row],[Dosiahnutý štandardný výstup v čase predloženia ŽoNFP7]]&gt;=0),Tabuľka3[[#This Row],[Dosiahnutý štandardný výstup v čase predloženia ŽoNFP7]],0)</f>
        <v>0</v>
      </c>
    </row>
    <row r="49" spans="1:15" s="4" customFormat="1" ht="18" customHeight="1" x14ac:dyDescent="0.25">
      <c r="A49" s="59" t="s">
        <v>14</v>
      </c>
      <c r="B49" s="14" t="s">
        <v>53</v>
      </c>
      <c r="C49" s="60">
        <v>622</v>
      </c>
      <c r="D49" s="61" t="s">
        <v>170</v>
      </c>
      <c r="E49" s="67" t="s">
        <v>54</v>
      </c>
      <c r="F49" s="67" t="s">
        <v>54</v>
      </c>
      <c r="G49" s="67" t="s">
        <v>54</v>
      </c>
      <c r="H49" s="67" t="s">
        <v>54</v>
      </c>
      <c r="I49" s="67" t="s">
        <v>54</v>
      </c>
      <c r="J49" s="67" t="s">
        <v>54</v>
      </c>
      <c r="K49" s="67" t="s">
        <v>54</v>
      </c>
      <c r="L49" s="34"/>
      <c r="N49" s="4">
        <v>1</v>
      </c>
      <c r="O49" s="39" t="str">
        <f>IF(AND(N49=1,Tabuľka3[[#This Row],[Dosiahnutý štandardný výstup v čase predloženia ŽoNFP7]]&gt;=0),Tabuľka3[[#This Row],[Dosiahnutý štandardný výstup v čase predloženia ŽoNFP7]],0)</f>
        <v>x</v>
      </c>
    </row>
    <row r="50" spans="1:15" s="4" customFormat="1" ht="18" customHeight="1" x14ac:dyDescent="0.25">
      <c r="A50" s="59" t="s">
        <v>15</v>
      </c>
      <c r="B50" s="14" t="s">
        <v>53</v>
      </c>
      <c r="C50" s="60">
        <v>612</v>
      </c>
      <c r="D50" s="61" t="s">
        <v>303</v>
      </c>
      <c r="E50" s="66">
        <v>716</v>
      </c>
      <c r="F50" s="20"/>
      <c r="G5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50" s="19"/>
      <c r="I5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50" s="20"/>
      <c r="K5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50" s="34"/>
      <c r="N50" s="4">
        <v>0</v>
      </c>
      <c r="O50" s="39">
        <f>IF(AND(N50=1,Tabuľka3[[#This Row],[Dosiahnutý štandardný výstup v čase predloženia ŽoNFP7]]&gt;=0),Tabuľka3[[#This Row],[Dosiahnutý štandardný výstup v čase predloženia ŽoNFP7]],0)</f>
        <v>0</v>
      </c>
    </row>
    <row r="51" spans="1:15" s="4" customFormat="1" ht="18" customHeight="1" x14ac:dyDescent="0.25">
      <c r="A51" s="59" t="s">
        <v>15</v>
      </c>
      <c r="B51" s="14" t="s">
        <v>53</v>
      </c>
      <c r="C51" s="60">
        <v>201</v>
      </c>
      <c r="D51" s="61" t="s">
        <v>304</v>
      </c>
      <c r="E51" s="66">
        <v>716</v>
      </c>
      <c r="F51" s="20"/>
      <c r="G5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51" s="19"/>
      <c r="I5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51" s="20"/>
      <c r="K5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51" s="34"/>
      <c r="N51" s="4">
        <v>0</v>
      </c>
      <c r="O51" s="39">
        <f>IF(AND(N51=1,Tabuľka3[[#This Row],[Dosiahnutý štandardný výstup v čase predloženia ŽoNFP7]]&gt;=0),Tabuľka3[[#This Row],[Dosiahnutý štandardný výstup v čase predloženia ŽoNFP7]],0)</f>
        <v>0</v>
      </c>
    </row>
    <row r="52" spans="1:15" s="4" customFormat="1" ht="18" customHeight="1" x14ac:dyDescent="0.25">
      <c r="A52" s="59" t="s">
        <v>15</v>
      </c>
      <c r="B52" s="14" t="s">
        <v>53</v>
      </c>
      <c r="C52" s="60">
        <v>206</v>
      </c>
      <c r="D52" s="61" t="s">
        <v>305</v>
      </c>
      <c r="E52" s="66">
        <v>716</v>
      </c>
      <c r="F52" s="20"/>
      <c r="G5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52" s="19"/>
      <c r="I5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52" s="20"/>
      <c r="K5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52" s="34"/>
      <c r="N52" s="4">
        <v>0</v>
      </c>
      <c r="O52" s="39">
        <f>IF(AND(N52=1,Tabuľka3[[#This Row],[Dosiahnutý štandardný výstup v čase predloženia ŽoNFP7]]&gt;=0),Tabuľka3[[#This Row],[Dosiahnutý štandardný výstup v čase predloženia ŽoNFP7]],0)</f>
        <v>0</v>
      </c>
    </row>
    <row r="53" spans="1:15" s="4" customFormat="1" ht="18" customHeight="1" x14ac:dyDescent="0.25">
      <c r="A53" s="59" t="s">
        <v>16</v>
      </c>
      <c r="B53" s="14" t="s">
        <v>53</v>
      </c>
      <c r="C53" s="60">
        <v>202</v>
      </c>
      <c r="D53" s="61" t="s">
        <v>306</v>
      </c>
      <c r="E53" s="66">
        <v>582</v>
      </c>
      <c r="F53" s="20"/>
      <c r="G5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53" s="19"/>
      <c r="I5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53" s="20"/>
      <c r="K5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53" s="34"/>
      <c r="N53" s="4">
        <v>0</v>
      </c>
      <c r="O53" s="39">
        <f>IF(AND(N53=1,Tabuľka3[[#This Row],[Dosiahnutý štandardný výstup v čase predloženia ŽoNFP7]]&gt;=0),Tabuľka3[[#This Row],[Dosiahnutý štandardný výstup v čase predloženia ŽoNFP7]],0)</f>
        <v>0</v>
      </c>
    </row>
    <row r="54" spans="1:15" s="4" customFormat="1" ht="18" customHeight="1" x14ac:dyDescent="0.25">
      <c r="A54" s="59" t="s">
        <v>17</v>
      </c>
      <c r="B54" s="14" t="s">
        <v>53</v>
      </c>
      <c r="C54" s="60">
        <v>204</v>
      </c>
      <c r="D54" s="61" t="s">
        <v>307</v>
      </c>
      <c r="E54" s="66">
        <v>499</v>
      </c>
      <c r="F54" s="20"/>
      <c r="G5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54" s="19"/>
      <c r="I5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54" s="20"/>
      <c r="K5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54" s="34"/>
      <c r="N54" s="4">
        <v>1</v>
      </c>
      <c r="O54" s="39" t="str">
        <f>IF(AND(N54=1,Tabuľka3[[#This Row],[Dosiahnutý štandardný výstup v čase predloženia ŽoNFP7]]&gt;=0),Tabuľka3[[#This Row],[Dosiahnutý štandardný výstup v čase predloženia ŽoNFP7]],0)</f>
        <v/>
      </c>
    </row>
    <row r="55" spans="1:15" s="4" customFormat="1" ht="18" customHeight="1" x14ac:dyDescent="0.25">
      <c r="A55" s="59" t="s">
        <v>18</v>
      </c>
      <c r="B55" s="14" t="s">
        <v>53</v>
      </c>
      <c r="C55" s="60">
        <v>402</v>
      </c>
      <c r="D55" s="61" t="s">
        <v>308</v>
      </c>
      <c r="E55" s="66">
        <v>329</v>
      </c>
      <c r="F55" s="20"/>
      <c r="G5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55" s="19"/>
      <c r="I5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55" s="20"/>
      <c r="K5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55" s="34"/>
      <c r="N55" s="4">
        <v>1</v>
      </c>
      <c r="O55" s="39" t="str">
        <f>IF(AND(N55=1,Tabuľka3[[#This Row],[Dosiahnutý štandardný výstup v čase predloženia ŽoNFP7]]&gt;=0),Tabuľka3[[#This Row],[Dosiahnutý štandardný výstup v čase predloženia ŽoNFP7]],0)</f>
        <v/>
      </c>
    </row>
    <row r="56" spans="1:15" s="4" customFormat="1" ht="18" customHeight="1" x14ac:dyDescent="0.25">
      <c r="A56" s="59" t="s">
        <v>19</v>
      </c>
      <c r="B56" s="14" t="s">
        <v>53</v>
      </c>
      <c r="C56" s="60">
        <v>205</v>
      </c>
      <c r="D56" s="61" t="s">
        <v>202</v>
      </c>
      <c r="E56" s="66">
        <v>333</v>
      </c>
      <c r="F56" s="20"/>
      <c r="G5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56" s="19"/>
      <c r="I5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56" s="20"/>
      <c r="K5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56" s="34"/>
      <c r="N56" s="4">
        <v>1</v>
      </c>
      <c r="O56" s="39" t="str">
        <f>IF(AND(N56=1,Tabuľka3[[#This Row],[Dosiahnutý štandardný výstup v čase predloženia ŽoNFP7]]&gt;=0),Tabuľka3[[#This Row],[Dosiahnutý štandardný výstup v čase predloženia ŽoNFP7]],0)</f>
        <v/>
      </c>
    </row>
    <row r="57" spans="1:15" s="4" customFormat="1" ht="18" customHeight="1" x14ac:dyDescent="0.25">
      <c r="A57" s="59" t="s">
        <v>19</v>
      </c>
      <c r="B57" s="14" t="s">
        <v>53</v>
      </c>
      <c r="C57" s="60">
        <v>609</v>
      </c>
      <c r="D57" s="61" t="s">
        <v>309</v>
      </c>
      <c r="E57" s="66">
        <v>333</v>
      </c>
      <c r="F57" s="20"/>
      <c r="G5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57" s="19"/>
      <c r="I5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57" s="20"/>
      <c r="K5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57" s="34"/>
      <c r="N57" s="4">
        <v>0</v>
      </c>
      <c r="O57" s="39">
        <f>IF(AND(N57=1,Tabuľka3[[#This Row],[Dosiahnutý štandardný výstup v čase predloženia ŽoNFP7]]&gt;=0),Tabuľka3[[#This Row],[Dosiahnutý štandardný výstup v čase predloženia ŽoNFP7]],0)</f>
        <v>0</v>
      </c>
    </row>
    <row r="58" spans="1:15" s="4" customFormat="1" ht="18" customHeight="1" x14ac:dyDescent="0.25">
      <c r="A58" s="59" t="s">
        <v>20</v>
      </c>
      <c r="B58" s="14" t="s">
        <v>53</v>
      </c>
      <c r="C58" s="60">
        <v>401</v>
      </c>
      <c r="D58" s="61" t="s">
        <v>310</v>
      </c>
      <c r="E58" s="66">
        <v>428</v>
      </c>
      <c r="F58" s="20"/>
      <c r="G5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58" s="19"/>
      <c r="I5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58" s="20"/>
      <c r="K5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58" s="34"/>
      <c r="N58" s="4">
        <v>1</v>
      </c>
      <c r="O58" s="39" t="str">
        <f>IF(AND(N58=1,Tabuľka3[[#This Row],[Dosiahnutý štandardný výstup v čase predloženia ŽoNFP7]]&gt;=0),Tabuľka3[[#This Row],[Dosiahnutý štandardný výstup v čase predloženia ŽoNFP7]],0)</f>
        <v/>
      </c>
    </row>
    <row r="59" spans="1:15" s="4" customFormat="1" ht="18" customHeight="1" x14ac:dyDescent="0.25">
      <c r="A59" s="59" t="s">
        <v>21</v>
      </c>
      <c r="B59" s="14" t="s">
        <v>53</v>
      </c>
      <c r="C59" s="60">
        <v>722</v>
      </c>
      <c r="D59" s="61" t="s">
        <v>311</v>
      </c>
      <c r="E59" s="66">
        <v>1</v>
      </c>
      <c r="F59" s="20"/>
      <c r="G5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59" s="19"/>
      <c r="I5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59" s="20"/>
      <c r="K5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59" s="34"/>
      <c r="N59" s="4">
        <v>1</v>
      </c>
      <c r="O59" s="39" t="str">
        <f>IF(AND(N59=1,Tabuľka3[[#This Row],[Dosiahnutý štandardný výstup v čase predloženia ŽoNFP7]]&gt;=0),Tabuľka3[[#This Row],[Dosiahnutý štandardný výstup v čase predloženia ŽoNFP7]],0)</f>
        <v/>
      </c>
    </row>
    <row r="60" spans="1:15" s="4" customFormat="1" ht="18" customHeight="1" x14ac:dyDescent="0.25">
      <c r="A60" s="59" t="s">
        <v>22</v>
      </c>
      <c r="B60" s="14" t="s">
        <v>53</v>
      </c>
      <c r="C60" s="60">
        <v>631</v>
      </c>
      <c r="D60" s="61" t="s">
        <v>203</v>
      </c>
      <c r="E60" s="66">
        <v>405</v>
      </c>
      <c r="F60" s="20"/>
      <c r="G6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60" s="19"/>
      <c r="I6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60" s="20"/>
      <c r="K6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60" s="34"/>
      <c r="N60" s="4">
        <v>1</v>
      </c>
      <c r="O60" s="39" t="str">
        <f>IF(AND(N60=1,Tabuľka3[[#This Row],[Dosiahnutý štandardný výstup v čase predloženia ŽoNFP7]]&gt;=0),Tabuľka3[[#This Row],[Dosiahnutý štandardný výstup v čase predloženia ŽoNFP7]],0)</f>
        <v/>
      </c>
    </row>
    <row r="61" spans="1:15" s="4" customFormat="1" ht="18" customHeight="1" x14ac:dyDescent="0.25">
      <c r="A61" s="59" t="s">
        <v>22</v>
      </c>
      <c r="B61" s="14" t="s">
        <v>53</v>
      </c>
      <c r="C61" s="60">
        <v>644</v>
      </c>
      <c r="D61" s="61" t="s">
        <v>204</v>
      </c>
      <c r="E61" s="66">
        <v>405</v>
      </c>
      <c r="F61" s="20"/>
      <c r="G6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61" s="19"/>
      <c r="I6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61" s="20"/>
      <c r="K6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61" s="34"/>
      <c r="N61" s="4">
        <v>1</v>
      </c>
      <c r="O61" s="39" t="str">
        <f>IF(AND(N61=1,Tabuľka3[[#This Row],[Dosiahnutý štandardný výstup v čase predloženia ŽoNFP7]]&gt;=0),Tabuľka3[[#This Row],[Dosiahnutý štandardný výstup v čase predloženia ŽoNFP7]],0)</f>
        <v/>
      </c>
    </row>
    <row r="62" spans="1:15" s="4" customFormat="1" ht="18" customHeight="1" x14ac:dyDescent="0.25">
      <c r="A62" s="59" t="s">
        <v>22</v>
      </c>
      <c r="B62" s="14" t="s">
        <v>53</v>
      </c>
      <c r="C62" s="60">
        <v>645</v>
      </c>
      <c r="D62" s="61" t="s">
        <v>205</v>
      </c>
      <c r="E62" s="66">
        <v>405</v>
      </c>
      <c r="F62" s="20"/>
      <c r="G6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62" s="19"/>
      <c r="I6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62" s="20"/>
      <c r="K6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62" s="34"/>
      <c r="N62" s="4">
        <v>1</v>
      </c>
      <c r="O62" s="39" t="str">
        <f>IF(AND(N62=1,Tabuľka3[[#This Row],[Dosiahnutý štandardný výstup v čase predloženia ŽoNFP7]]&gt;=0),Tabuľka3[[#This Row],[Dosiahnutý štandardný výstup v čase predloženia ŽoNFP7]],0)</f>
        <v/>
      </c>
    </row>
    <row r="63" spans="1:15" s="4" customFormat="1" ht="18" customHeight="1" x14ac:dyDescent="0.25">
      <c r="A63" s="59" t="s">
        <v>22</v>
      </c>
      <c r="B63" s="14" t="s">
        <v>53</v>
      </c>
      <c r="C63" s="60">
        <v>646</v>
      </c>
      <c r="D63" s="61" t="s">
        <v>206</v>
      </c>
      <c r="E63" s="66">
        <v>405</v>
      </c>
      <c r="F63" s="20"/>
      <c r="G6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63" s="19"/>
      <c r="I6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63" s="20"/>
      <c r="K6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63" s="34"/>
      <c r="N63" s="4">
        <v>1</v>
      </c>
      <c r="O63" s="39" t="str">
        <f>IF(AND(N63=1,Tabuľka3[[#This Row],[Dosiahnutý štandardný výstup v čase predloženia ŽoNFP7]]&gt;=0),Tabuľka3[[#This Row],[Dosiahnutý štandardný výstup v čase predloženia ŽoNFP7]],0)</f>
        <v/>
      </c>
    </row>
    <row r="64" spans="1:15" s="4" customFormat="1" ht="18" customHeight="1" x14ac:dyDescent="0.25">
      <c r="A64" s="59" t="s">
        <v>22</v>
      </c>
      <c r="B64" s="14" t="s">
        <v>53</v>
      </c>
      <c r="C64" s="60">
        <v>647</v>
      </c>
      <c r="D64" s="61" t="s">
        <v>207</v>
      </c>
      <c r="E64" s="66">
        <v>405</v>
      </c>
      <c r="F64" s="20"/>
      <c r="G6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64" s="19"/>
      <c r="I6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64" s="20"/>
      <c r="K6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64" s="34"/>
      <c r="N64" s="4">
        <v>1</v>
      </c>
      <c r="O64" s="39" t="str">
        <f>IF(AND(N64=1,Tabuľka3[[#This Row],[Dosiahnutý štandardný výstup v čase predloženia ŽoNFP7]]&gt;=0),Tabuľka3[[#This Row],[Dosiahnutý štandardný výstup v čase predloženia ŽoNFP7]],0)</f>
        <v/>
      </c>
    </row>
    <row r="65" spans="1:15" s="4" customFormat="1" ht="18" customHeight="1" x14ac:dyDescent="0.25">
      <c r="A65" s="59" t="s">
        <v>22</v>
      </c>
      <c r="B65" s="14" t="s">
        <v>53</v>
      </c>
      <c r="C65" s="60">
        <v>648</v>
      </c>
      <c r="D65" s="61" t="s">
        <v>208</v>
      </c>
      <c r="E65" s="66">
        <v>405</v>
      </c>
      <c r="F65" s="20"/>
      <c r="G6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65" s="19"/>
      <c r="I6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65" s="20"/>
      <c r="K6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65" s="34"/>
      <c r="N65" s="4">
        <v>1</v>
      </c>
      <c r="O65" s="39" t="str">
        <f>IF(AND(N65=1,Tabuľka3[[#This Row],[Dosiahnutý štandardný výstup v čase predloženia ŽoNFP7]]&gt;=0),Tabuľka3[[#This Row],[Dosiahnutý štandardný výstup v čase predloženia ŽoNFP7]],0)</f>
        <v/>
      </c>
    </row>
    <row r="66" spans="1:15" s="4" customFormat="1" ht="18" customHeight="1" x14ac:dyDescent="0.25">
      <c r="A66" s="59" t="s">
        <v>22</v>
      </c>
      <c r="B66" s="14" t="s">
        <v>53</v>
      </c>
      <c r="C66" s="60">
        <v>677</v>
      </c>
      <c r="D66" s="61" t="s">
        <v>209</v>
      </c>
      <c r="E66" s="66">
        <v>405</v>
      </c>
      <c r="F66" s="20"/>
      <c r="G6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66" s="19"/>
      <c r="I6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66" s="20"/>
      <c r="K6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66" s="34"/>
      <c r="N66" s="4">
        <v>0</v>
      </c>
      <c r="O66" s="39">
        <f>IF(AND(N66=1,Tabuľka3[[#This Row],[Dosiahnutý štandardný výstup v čase predloženia ŽoNFP7]]&gt;=0),Tabuľka3[[#This Row],[Dosiahnutý štandardný výstup v čase predloženia ŽoNFP7]],0)</f>
        <v>0</v>
      </c>
    </row>
    <row r="67" spans="1:15" s="4" customFormat="1" ht="18" customHeight="1" x14ac:dyDescent="0.25">
      <c r="A67" s="59" t="s">
        <v>22</v>
      </c>
      <c r="B67" s="14" t="s">
        <v>53</v>
      </c>
      <c r="C67" s="60">
        <v>649</v>
      </c>
      <c r="D67" s="61" t="s">
        <v>210</v>
      </c>
      <c r="E67" s="66">
        <v>405</v>
      </c>
      <c r="F67" s="20"/>
      <c r="G6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67" s="19"/>
      <c r="I6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67" s="20"/>
      <c r="K6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67" s="34"/>
      <c r="N67" s="4">
        <v>1</v>
      </c>
      <c r="O67" s="39" t="str">
        <f>IF(AND(N67=1,Tabuľka3[[#This Row],[Dosiahnutý štandardný výstup v čase predloženia ŽoNFP7]]&gt;=0),Tabuľka3[[#This Row],[Dosiahnutý štandardný výstup v čase predloženia ŽoNFP7]],0)</f>
        <v/>
      </c>
    </row>
    <row r="68" spans="1:15" s="4" customFormat="1" ht="18" customHeight="1" x14ac:dyDescent="0.25">
      <c r="A68" s="59" t="s">
        <v>22</v>
      </c>
      <c r="B68" s="14" t="s">
        <v>53</v>
      </c>
      <c r="C68" s="60">
        <v>650</v>
      </c>
      <c r="D68" s="61" t="s">
        <v>211</v>
      </c>
      <c r="E68" s="66">
        <v>405</v>
      </c>
      <c r="F68" s="20"/>
      <c r="G6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68" s="19"/>
      <c r="I6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68" s="20"/>
      <c r="K6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68" s="34"/>
      <c r="N68" s="4">
        <v>1</v>
      </c>
      <c r="O68" s="39" t="str">
        <f>IF(AND(N68=1,Tabuľka3[[#This Row],[Dosiahnutý štandardný výstup v čase predloženia ŽoNFP7]]&gt;=0),Tabuľka3[[#This Row],[Dosiahnutý štandardný výstup v čase predloženia ŽoNFP7]],0)</f>
        <v/>
      </c>
    </row>
    <row r="69" spans="1:15" s="4" customFormat="1" ht="18" customHeight="1" x14ac:dyDescent="0.25">
      <c r="A69" s="59" t="s">
        <v>22</v>
      </c>
      <c r="B69" s="14" t="s">
        <v>53</v>
      </c>
      <c r="C69" s="60">
        <v>819</v>
      </c>
      <c r="D69" s="61" t="s">
        <v>212</v>
      </c>
      <c r="E69" s="66">
        <v>405</v>
      </c>
      <c r="F69" s="20"/>
      <c r="G6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69" s="19"/>
      <c r="I6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69" s="20"/>
      <c r="K6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69" s="34"/>
      <c r="N69" s="4">
        <v>1</v>
      </c>
      <c r="O69" s="39" t="str">
        <f>IF(AND(N69=1,Tabuľka3[[#This Row],[Dosiahnutý štandardný výstup v čase predloženia ŽoNFP7]]&gt;=0),Tabuľka3[[#This Row],[Dosiahnutý štandardný výstup v čase predloženia ŽoNFP7]],0)</f>
        <v/>
      </c>
    </row>
    <row r="70" spans="1:15" s="4" customFormat="1" ht="18" customHeight="1" x14ac:dyDescent="0.25">
      <c r="A70" s="59" t="s">
        <v>22</v>
      </c>
      <c r="B70" s="14" t="s">
        <v>53</v>
      </c>
      <c r="C70" s="60">
        <v>675</v>
      </c>
      <c r="D70" s="61" t="s">
        <v>312</v>
      </c>
      <c r="E70" s="66">
        <v>405</v>
      </c>
      <c r="F70" s="20"/>
      <c r="G7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70" s="19"/>
      <c r="I7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70" s="20"/>
      <c r="K7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70" s="34"/>
      <c r="N70" s="4">
        <v>1</v>
      </c>
      <c r="O70" s="39" t="str">
        <f>IF(AND(N70=1,Tabuľka3[[#This Row],[Dosiahnutý štandardný výstup v čase predloženia ŽoNFP7]]&gt;=0),Tabuľka3[[#This Row],[Dosiahnutý štandardný výstup v čase predloženia ŽoNFP7]],0)</f>
        <v/>
      </c>
    </row>
    <row r="71" spans="1:15" s="4" customFormat="1" ht="18" customHeight="1" x14ac:dyDescent="0.25">
      <c r="A71" s="59" t="s">
        <v>22</v>
      </c>
      <c r="B71" s="14" t="s">
        <v>53</v>
      </c>
      <c r="C71" s="60">
        <v>674</v>
      </c>
      <c r="D71" s="61" t="s">
        <v>213</v>
      </c>
      <c r="E71" s="66">
        <v>405</v>
      </c>
      <c r="F71" s="20"/>
      <c r="G7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71" s="19"/>
      <c r="I7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71" s="20"/>
      <c r="K7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71" s="34"/>
      <c r="N71" s="4">
        <v>1</v>
      </c>
      <c r="O71" s="39" t="str">
        <f>IF(AND(N71=1,Tabuľka3[[#This Row],[Dosiahnutý štandardný výstup v čase predloženia ŽoNFP7]]&gt;=0),Tabuľka3[[#This Row],[Dosiahnutý štandardný výstup v čase predloženia ŽoNFP7]],0)</f>
        <v/>
      </c>
    </row>
    <row r="72" spans="1:15" s="4" customFormat="1" ht="18" customHeight="1" x14ac:dyDescent="0.25">
      <c r="A72" s="59" t="s">
        <v>22</v>
      </c>
      <c r="B72" s="14" t="s">
        <v>53</v>
      </c>
      <c r="C72" s="60">
        <v>821</v>
      </c>
      <c r="D72" s="61" t="s">
        <v>214</v>
      </c>
      <c r="E72" s="66">
        <v>405</v>
      </c>
      <c r="F72" s="20"/>
      <c r="G7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72" s="19"/>
      <c r="I7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72" s="20"/>
      <c r="K7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72" s="34"/>
      <c r="N72" s="4">
        <v>1</v>
      </c>
      <c r="O72" s="39" t="str">
        <f>IF(AND(N72=1,Tabuľka3[[#This Row],[Dosiahnutý štandardný výstup v čase predloženia ŽoNFP7]]&gt;=0),Tabuľka3[[#This Row],[Dosiahnutý štandardný výstup v čase predloženia ŽoNFP7]],0)</f>
        <v/>
      </c>
    </row>
    <row r="73" spans="1:15" s="4" customFormat="1" ht="18" customHeight="1" x14ac:dyDescent="0.25">
      <c r="A73" s="59" t="s">
        <v>22</v>
      </c>
      <c r="B73" s="14" t="s">
        <v>53</v>
      </c>
      <c r="C73" s="60">
        <v>671</v>
      </c>
      <c r="D73" s="61" t="s">
        <v>313</v>
      </c>
      <c r="E73" s="66">
        <v>405</v>
      </c>
      <c r="F73" s="20"/>
      <c r="G7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73" s="19"/>
      <c r="I7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73" s="20"/>
      <c r="K7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73" s="34"/>
      <c r="N73" s="4">
        <v>1</v>
      </c>
      <c r="O73" s="39" t="str">
        <f>IF(AND(N73=1,Tabuľka3[[#This Row],[Dosiahnutý štandardný výstup v čase predloženia ŽoNFP7]]&gt;=0),Tabuľka3[[#This Row],[Dosiahnutý štandardný výstup v čase predloženia ŽoNFP7]],0)</f>
        <v/>
      </c>
    </row>
    <row r="74" spans="1:15" s="4" customFormat="1" ht="18" customHeight="1" x14ac:dyDescent="0.25">
      <c r="A74" s="59" t="s">
        <v>22</v>
      </c>
      <c r="B74" s="14" t="s">
        <v>53</v>
      </c>
      <c r="C74" s="60">
        <v>658</v>
      </c>
      <c r="D74" s="61" t="s">
        <v>314</v>
      </c>
      <c r="E74" s="66">
        <v>405</v>
      </c>
      <c r="F74" s="20"/>
      <c r="G7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74" s="19"/>
      <c r="I7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74" s="20"/>
      <c r="K7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74" s="34"/>
      <c r="N74" s="4">
        <v>0</v>
      </c>
      <c r="O74" s="39">
        <f>IF(AND(N74=1,Tabuľka3[[#This Row],[Dosiahnutý štandardný výstup v čase predloženia ŽoNFP7]]&gt;=0),Tabuľka3[[#This Row],[Dosiahnutý štandardný výstup v čase predloženia ŽoNFP7]],0)</f>
        <v>0</v>
      </c>
    </row>
    <row r="75" spans="1:15" s="4" customFormat="1" ht="18" customHeight="1" x14ac:dyDescent="0.25">
      <c r="A75" s="59" t="s">
        <v>22</v>
      </c>
      <c r="B75" s="14" t="s">
        <v>53</v>
      </c>
      <c r="C75" s="60">
        <v>620</v>
      </c>
      <c r="D75" s="61" t="s">
        <v>315</v>
      </c>
      <c r="E75" s="66">
        <v>405</v>
      </c>
      <c r="F75" s="20"/>
      <c r="G7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75" s="19"/>
      <c r="I7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75" s="20"/>
      <c r="K7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75" s="34"/>
      <c r="N75" s="4">
        <v>1</v>
      </c>
      <c r="O75" s="39" t="str">
        <f>IF(AND(N75=1,Tabuľka3[[#This Row],[Dosiahnutý štandardný výstup v čase predloženia ŽoNFP7]]&gt;=0),Tabuľka3[[#This Row],[Dosiahnutý štandardný výstup v čase predloženia ŽoNFP7]],0)</f>
        <v/>
      </c>
    </row>
    <row r="76" spans="1:15" s="4" customFormat="1" ht="18" customHeight="1" x14ac:dyDescent="0.25">
      <c r="A76" s="59" t="s">
        <v>22</v>
      </c>
      <c r="B76" s="14" t="s">
        <v>53</v>
      </c>
      <c r="C76" s="60">
        <v>619</v>
      </c>
      <c r="D76" s="61" t="s">
        <v>215</v>
      </c>
      <c r="E76" s="66">
        <v>405</v>
      </c>
      <c r="F76" s="20"/>
      <c r="G7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76" s="19"/>
      <c r="I7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76" s="20"/>
      <c r="K7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76" s="34"/>
      <c r="N76" s="4">
        <v>1</v>
      </c>
      <c r="O76" s="39" t="str">
        <f>IF(AND(N76=1,Tabuľka3[[#This Row],[Dosiahnutý štandardný výstup v čase predloženia ŽoNFP7]]&gt;=0),Tabuľka3[[#This Row],[Dosiahnutý štandardný výstup v čase predloženia ŽoNFP7]],0)</f>
        <v/>
      </c>
    </row>
    <row r="77" spans="1:15" s="4" customFormat="1" ht="18" customHeight="1" x14ac:dyDescent="0.25">
      <c r="A77" s="59" t="s">
        <v>22</v>
      </c>
      <c r="B77" s="14" t="s">
        <v>53</v>
      </c>
      <c r="C77" s="60">
        <v>621</v>
      </c>
      <c r="D77" s="61" t="s">
        <v>316</v>
      </c>
      <c r="E77" s="66">
        <v>405</v>
      </c>
      <c r="F77" s="20"/>
      <c r="G7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77" s="19"/>
      <c r="I7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77" s="20"/>
      <c r="K7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77" s="34"/>
      <c r="N77" s="4">
        <v>1</v>
      </c>
      <c r="O77" s="39" t="str">
        <f>IF(AND(N77=1,Tabuľka3[[#This Row],[Dosiahnutý štandardný výstup v čase predloženia ŽoNFP7]]&gt;=0),Tabuľka3[[#This Row],[Dosiahnutý štandardný výstup v čase predloženia ŽoNFP7]],0)</f>
        <v/>
      </c>
    </row>
    <row r="78" spans="1:15" s="4" customFormat="1" ht="18" customHeight="1" x14ac:dyDescent="0.25">
      <c r="A78" s="59" t="s">
        <v>22</v>
      </c>
      <c r="B78" s="14" t="s">
        <v>53</v>
      </c>
      <c r="C78" s="60">
        <v>678</v>
      </c>
      <c r="D78" s="61" t="s">
        <v>317</v>
      </c>
      <c r="E78" s="66">
        <v>405</v>
      </c>
      <c r="F78" s="20"/>
      <c r="G7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78" s="19"/>
      <c r="I7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78" s="20"/>
      <c r="K7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78" s="34"/>
      <c r="N78" s="4">
        <v>0</v>
      </c>
      <c r="O78" s="39">
        <f>IF(AND(N78=1,Tabuľka3[[#This Row],[Dosiahnutý štandardný výstup v čase predloženia ŽoNFP7]]&gt;=0),Tabuľka3[[#This Row],[Dosiahnutý štandardný výstup v čase predloženia ŽoNFP7]],0)</f>
        <v>0</v>
      </c>
    </row>
    <row r="79" spans="1:15" s="4" customFormat="1" ht="18" customHeight="1" x14ac:dyDescent="0.25">
      <c r="A79" s="59" t="s">
        <v>22</v>
      </c>
      <c r="B79" s="14" t="s">
        <v>53</v>
      </c>
      <c r="C79" s="60">
        <v>803</v>
      </c>
      <c r="D79" s="61" t="s">
        <v>244</v>
      </c>
      <c r="E79" s="66">
        <v>405</v>
      </c>
      <c r="F79" s="20"/>
      <c r="G7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79" s="19"/>
      <c r="I7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79" s="20"/>
      <c r="K7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79" s="34"/>
      <c r="N79" s="4">
        <v>1</v>
      </c>
      <c r="O79" s="39" t="str">
        <f>IF(AND(N79=1,Tabuľka3[[#This Row],[Dosiahnutý štandardný výstup v čase predloženia ŽoNFP7]]&gt;=0),Tabuľka3[[#This Row],[Dosiahnutý štandardný výstup v čase predloženia ŽoNFP7]],0)</f>
        <v/>
      </c>
    </row>
    <row r="80" spans="1:15" s="4" customFormat="1" ht="18" customHeight="1" x14ac:dyDescent="0.25">
      <c r="A80" s="59" t="s">
        <v>22</v>
      </c>
      <c r="B80" s="14" t="s">
        <v>53</v>
      </c>
      <c r="C80" s="60">
        <v>625</v>
      </c>
      <c r="D80" s="61" t="s">
        <v>216</v>
      </c>
      <c r="E80" s="66">
        <v>405</v>
      </c>
      <c r="F80" s="20"/>
      <c r="G8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80" s="19"/>
      <c r="I8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80" s="20"/>
      <c r="K8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80" s="34"/>
      <c r="N80" s="4">
        <v>1</v>
      </c>
      <c r="O80" s="39" t="str">
        <f>IF(AND(N80=1,Tabuľka3[[#This Row],[Dosiahnutý štandardný výstup v čase predloženia ŽoNFP7]]&gt;=0),Tabuľka3[[#This Row],[Dosiahnutý štandardný výstup v čase predloženia ŽoNFP7]],0)</f>
        <v/>
      </c>
    </row>
    <row r="81" spans="1:15" s="4" customFormat="1" ht="18" customHeight="1" x14ac:dyDescent="0.25">
      <c r="A81" s="59" t="s">
        <v>23</v>
      </c>
      <c r="B81" s="14" t="s">
        <v>53</v>
      </c>
      <c r="C81" s="60">
        <v>670</v>
      </c>
      <c r="D81" s="64" t="s">
        <v>318</v>
      </c>
      <c r="E81" s="66">
        <v>405</v>
      </c>
      <c r="F81" s="20"/>
      <c r="G8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81" s="19"/>
      <c r="I8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81" s="20"/>
      <c r="K8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81" s="34"/>
      <c r="N81" s="4">
        <v>0</v>
      </c>
      <c r="O81" s="39">
        <f>IF(AND(N81=1,Tabuľka3[[#This Row],[Dosiahnutý štandardný výstup v čase predloženia ŽoNFP7]]&gt;=0),Tabuľka3[[#This Row],[Dosiahnutý štandardný výstup v čase predloženia ŽoNFP7]],0)</f>
        <v>0</v>
      </c>
    </row>
    <row r="82" spans="1:15" s="4" customFormat="1" ht="18" customHeight="1" x14ac:dyDescent="0.25">
      <c r="A82" s="59" t="s">
        <v>23</v>
      </c>
      <c r="B82" s="14" t="s">
        <v>53</v>
      </c>
      <c r="C82" s="60">
        <v>668</v>
      </c>
      <c r="D82" s="61" t="s">
        <v>319</v>
      </c>
      <c r="E82" s="66">
        <v>405</v>
      </c>
      <c r="F82" s="20"/>
      <c r="G8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82" s="19"/>
      <c r="I8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82" s="20"/>
      <c r="K8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82" s="34"/>
      <c r="N82" s="4">
        <v>0</v>
      </c>
      <c r="O82" s="39">
        <f>IF(AND(N82=1,Tabuľka3[[#This Row],[Dosiahnutý štandardný výstup v čase predloženia ŽoNFP7]]&gt;=0),Tabuľka3[[#This Row],[Dosiahnutý štandardný výstup v čase predloženia ŽoNFP7]],0)</f>
        <v>0</v>
      </c>
    </row>
    <row r="83" spans="1:15" s="4" customFormat="1" ht="18" customHeight="1" x14ac:dyDescent="0.25">
      <c r="A83" s="59" t="s">
        <v>23</v>
      </c>
      <c r="B83" s="14" t="s">
        <v>53</v>
      </c>
      <c r="C83" s="60">
        <v>505</v>
      </c>
      <c r="D83" s="61" t="s">
        <v>320</v>
      </c>
      <c r="E83" s="66">
        <v>405</v>
      </c>
      <c r="F83" s="20"/>
      <c r="G8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83" s="19"/>
      <c r="I8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83" s="20"/>
      <c r="K8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83" s="34"/>
      <c r="N83" s="4">
        <v>0</v>
      </c>
      <c r="O83" s="39">
        <f>IF(AND(N83=1,Tabuľka3[[#This Row],[Dosiahnutý štandardný výstup v čase predloženia ŽoNFP7]]&gt;=0),Tabuľka3[[#This Row],[Dosiahnutý štandardný výstup v čase predloženia ŽoNFP7]],0)</f>
        <v>0</v>
      </c>
    </row>
    <row r="84" spans="1:15" s="4" customFormat="1" ht="18" customHeight="1" x14ac:dyDescent="0.25">
      <c r="A84" s="59" t="s">
        <v>321</v>
      </c>
      <c r="B84" s="14" t="s">
        <v>53</v>
      </c>
      <c r="C84" s="60">
        <v>627</v>
      </c>
      <c r="D84" s="61" t="s">
        <v>217</v>
      </c>
      <c r="E84" s="66">
        <v>1856</v>
      </c>
      <c r="F84" s="20"/>
      <c r="G8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84" s="19"/>
      <c r="I8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84" s="20"/>
      <c r="K8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84" s="34"/>
      <c r="N84" s="4">
        <v>0</v>
      </c>
      <c r="O84" s="39">
        <f>IF(AND(N84=1,Tabuľka3[[#This Row],[Dosiahnutý štandardný výstup v čase predloženia ŽoNFP7]]&gt;=0),Tabuľka3[[#This Row],[Dosiahnutý štandardný výstup v čase predloženia ŽoNFP7]],0)</f>
        <v>0</v>
      </c>
    </row>
    <row r="85" spans="1:15" s="4" customFormat="1" ht="18" customHeight="1" x14ac:dyDescent="0.25">
      <c r="A85" s="59" t="s">
        <v>321</v>
      </c>
      <c r="B85" s="14" t="s">
        <v>53</v>
      </c>
      <c r="C85" s="60">
        <v>626</v>
      </c>
      <c r="D85" s="61" t="s">
        <v>218</v>
      </c>
      <c r="E85" s="66">
        <v>1856</v>
      </c>
      <c r="F85" s="20"/>
      <c r="G8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85" s="19"/>
      <c r="I8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85" s="20"/>
      <c r="K8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85" s="34"/>
      <c r="N85" s="4">
        <v>0</v>
      </c>
      <c r="O85" s="39">
        <f>IF(AND(N85=1,Tabuľka3[[#This Row],[Dosiahnutý štandardný výstup v čase predloženia ŽoNFP7]]&gt;=0),Tabuľka3[[#This Row],[Dosiahnutý štandardný výstup v čase predloženia ŽoNFP7]],0)</f>
        <v>0</v>
      </c>
    </row>
    <row r="86" spans="1:15" s="4" customFormat="1" ht="18" customHeight="1" x14ac:dyDescent="0.25">
      <c r="A86" s="59" t="s">
        <v>321</v>
      </c>
      <c r="B86" s="14" t="s">
        <v>53</v>
      </c>
      <c r="C86" s="60">
        <v>712</v>
      </c>
      <c r="D86" s="61" t="s">
        <v>219</v>
      </c>
      <c r="E86" s="66">
        <v>1856</v>
      </c>
      <c r="F86" s="20"/>
      <c r="G8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86" s="19"/>
      <c r="I8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86" s="20"/>
      <c r="K8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86" s="34"/>
      <c r="N86" s="4">
        <v>1</v>
      </c>
      <c r="O86" s="39" t="str">
        <f>IF(AND(N86=1,Tabuľka3[[#This Row],[Dosiahnutý štandardný výstup v čase predloženia ŽoNFP7]]&gt;=0),Tabuľka3[[#This Row],[Dosiahnutý štandardný výstup v čase predloženia ŽoNFP7]],0)</f>
        <v/>
      </c>
    </row>
    <row r="87" spans="1:15" s="4" customFormat="1" ht="18" customHeight="1" x14ac:dyDescent="0.25">
      <c r="A87" s="59" t="s">
        <v>321</v>
      </c>
      <c r="B87" s="14" t="s">
        <v>53</v>
      </c>
      <c r="C87" s="60">
        <v>818</v>
      </c>
      <c r="D87" s="61" t="s">
        <v>220</v>
      </c>
      <c r="E87" s="66">
        <v>1856</v>
      </c>
      <c r="F87" s="20"/>
      <c r="G8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87" s="19"/>
      <c r="I8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87" s="20"/>
      <c r="K8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87" s="34"/>
      <c r="N87" s="4">
        <v>1</v>
      </c>
      <c r="O87" s="39" t="str">
        <f>IF(AND(N87=1,Tabuľka3[[#This Row],[Dosiahnutý štandardný výstup v čase predloženia ŽoNFP7]]&gt;=0),Tabuľka3[[#This Row],[Dosiahnutý štandardný výstup v čase predloženia ŽoNFP7]],0)</f>
        <v/>
      </c>
    </row>
    <row r="88" spans="1:15" s="4" customFormat="1" ht="18" customHeight="1" x14ac:dyDescent="0.25">
      <c r="A88" s="59" t="s">
        <v>321</v>
      </c>
      <c r="B88" s="14" t="s">
        <v>53</v>
      </c>
      <c r="C88" s="60">
        <v>703</v>
      </c>
      <c r="D88" s="61" t="s">
        <v>221</v>
      </c>
      <c r="E88" s="66">
        <v>1856</v>
      </c>
      <c r="F88" s="20"/>
      <c r="G8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88" s="19"/>
      <c r="I8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88" s="20"/>
      <c r="K8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88" s="34"/>
      <c r="N88" s="4">
        <v>1</v>
      </c>
      <c r="O88" s="39" t="str">
        <f>IF(AND(N88=1,Tabuľka3[[#This Row],[Dosiahnutý štandardný výstup v čase predloženia ŽoNFP7]]&gt;=0),Tabuľka3[[#This Row],[Dosiahnutý štandardný výstup v čase predloženia ŽoNFP7]],0)</f>
        <v/>
      </c>
    </row>
    <row r="89" spans="1:15" s="4" customFormat="1" ht="18" customHeight="1" x14ac:dyDescent="0.25">
      <c r="A89" s="59" t="s">
        <v>321</v>
      </c>
      <c r="B89" s="14" t="s">
        <v>53</v>
      </c>
      <c r="C89" s="60">
        <v>731</v>
      </c>
      <c r="D89" s="61" t="s">
        <v>225</v>
      </c>
      <c r="E89" s="66">
        <v>1856</v>
      </c>
      <c r="F89" s="20"/>
      <c r="G8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89" s="19"/>
      <c r="I8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89" s="20"/>
      <c r="K8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89" s="34"/>
      <c r="N89" s="4">
        <v>1</v>
      </c>
      <c r="O89" s="39" t="str">
        <f>IF(AND(N89=1,Tabuľka3[[#This Row],[Dosiahnutý štandardný výstup v čase predloženia ŽoNFP7]]&gt;=0),Tabuľka3[[#This Row],[Dosiahnutý štandardný výstup v čase predloženia ŽoNFP7]],0)</f>
        <v/>
      </c>
    </row>
    <row r="90" spans="1:15" s="4" customFormat="1" ht="18" customHeight="1" x14ac:dyDescent="0.25">
      <c r="A90" s="59" t="s">
        <v>321</v>
      </c>
      <c r="B90" s="14" t="s">
        <v>53</v>
      </c>
      <c r="C90" s="60">
        <v>704</v>
      </c>
      <c r="D90" s="61" t="s">
        <v>222</v>
      </c>
      <c r="E90" s="66">
        <v>1856</v>
      </c>
      <c r="F90" s="20"/>
      <c r="G9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90" s="19"/>
      <c r="I9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90" s="20"/>
      <c r="K9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90" s="34"/>
      <c r="N90" s="4">
        <v>1</v>
      </c>
      <c r="O90" s="39" t="str">
        <f>IF(AND(N90=1,Tabuľka3[[#This Row],[Dosiahnutý štandardný výstup v čase predloženia ŽoNFP7]]&gt;=0),Tabuľka3[[#This Row],[Dosiahnutý štandardný výstup v čase predloženia ŽoNFP7]],0)</f>
        <v/>
      </c>
    </row>
    <row r="91" spans="1:15" s="4" customFormat="1" ht="18" customHeight="1" x14ac:dyDescent="0.25">
      <c r="A91" s="59" t="s">
        <v>321</v>
      </c>
      <c r="B91" s="14" t="s">
        <v>53</v>
      </c>
      <c r="C91" s="60">
        <v>732</v>
      </c>
      <c r="D91" s="61" t="s">
        <v>226</v>
      </c>
      <c r="E91" s="66">
        <v>1856</v>
      </c>
      <c r="F91" s="20"/>
      <c r="G9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91" s="19"/>
      <c r="I9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91" s="20"/>
      <c r="K9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91" s="34"/>
      <c r="N91" s="4">
        <v>1</v>
      </c>
      <c r="O91" s="39" t="str">
        <f>IF(AND(N91=1,Tabuľka3[[#This Row],[Dosiahnutý štandardný výstup v čase predloženia ŽoNFP7]]&gt;=0),Tabuľka3[[#This Row],[Dosiahnutý štandardný výstup v čase predloženia ŽoNFP7]],0)</f>
        <v/>
      </c>
    </row>
    <row r="92" spans="1:15" s="4" customFormat="1" ht="18" customHeight="1" x14ac:dyDescent="0.25">
      <c r="A92" s="59" t="s">
        <v>321</v>
      </c>
      <c r="B92" s="14" t="s">
        <v>53</v>
      </c>
      <c r="C92" s="60">
        <v>705</v>
      </c>
      <c r="D92" s="61" t="s">
        <v>223</v>
      </c>
      <c r="E92" s="66">
        <v>1856</v>
      </c>
      <c r="F92" s="20"/>
      <c r="G9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92" s="19"/>
      <c r="I9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92" s="20"/>
      <c r="K9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92" s="34"/>
      <c r="N92" s="4">
        <v>1</v>
      </c>
      <c r="O92" s="39" t="str">
        <f>IF(AND(N92=1,Tabuľka3[[#This Row],[Dosiahnutý štandardný výstup v čase predloženia ŽoNFP7]]&gt;=0),Tabuľka3[[#This Row],[Dosiahnutý štandardný výstup v čase predloženia ŽoNFP7]],0)</f>
        <v/>
      </c>
    </row>
    <row r="93" spans="1:15" s="4" customFormat="1" ht="18" customHeight="1" x14ac:dyDescent="0.25">
      <c r="A93" s="59" t="s">
        <v>321</v>
      </c>
      <c r="B93" s="14" t="s">
        <v>53</v>
      </c>
      <c r="C93" s="60">
        <v>733</v>
      </c>
      <c r="D93" s="61" t="s">
        <v>227</v>
      </c>
      <c r="E93" s="66">
        <v>1856</v>
      </c>
      <c r="F93" s="20"/>
      <c r="G9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93" s="19"/>
      <c r="I9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93" s="20"/>
      <c r="K9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93" s="34"/>
      <c r="N93" s="4">
        <v>1</v>
      </c>
      <c r="O93" s="39" t="str">
        <f>IF(AND(N93=1,Tabuľka3[[#This Row],[Dosiahnutý štandardný výstup v čase predloženia ŽoNFP7]]&gt;=0),Tabuľka3[[#This Row],[Dosiahnutý štandardný výstup v čase predloženia ŽoNFP7]],0)</f>
        <v/>
      </c>
    </row>
    <row r="94" spans="1:15" s="4" customFormat="1" ht="18" customHeight="1" x14ac:dyDescent="0.25">
      <c r="A94" s="59" t="s">
        <v>321</v>
      </c>
      <c r="B94" s="14" t="s">
        <v>53</v>
      </c>
      <c r="C94" s="60">
        <v>706</v>
      </c>
      <c r="D94" s="61" t="s">
        <v>224</v>
      </c>
      <c r="E94" s="66">
        <v>1856</v>
      </c>
      <c r="F94" s="20"/>
      <c r="G9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94" s="19"/>
      <c r="I9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94" s="20"/>
      <c r="K9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94" s="34"/>
      <c r="N94" s="4">
        <v>1</v>
      </c>
      <c r="O94" s="39" t="str">
        <f>IF(AND(N94=1,Tabuľka3[[#This Row],[Dosiahnutý štandardný výstup v čase predloženia ŽoNFP7]]&gt;=0),Tabuľka3[[#This Row],[Dosiahnutý štandardný výstup v čase predloženia ŽoNFP7]],0)</f>
        <v/>
      </c>
    </row>
    <row r="95" spans="1:15" s="4" customFormat="1" ht="18" customHeight="1" x14ac:dyDescent="0.25">
      <c r="A95" s="59" t="s">
        <v>321</v>
      </c>
      <c r="B95" s="14" t="s">
        <v>53</v>
      </c>
      <c r="C95" s="60">
        <v>734</v>
      </c>
      <c r="D95" s="61" t="s">
        <v>228</v>
      </c>
      <c r="E95" s="66">
        <v>1856</v>
      </c>
      <c r="F95" s="20"/>
      <c r="G9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95" s="19"/>
      <c r="I9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95" s="20"/>
      <c r="K9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95" s="34"/>
      <c r="N95" s="4">
        <v>1</v>
      </c>
      <c r="O95" s="39" t="str">
        <f>IF(AND(N95=1,Tabuľka3[[#This Row],[Dosiahnutý štandardný výstup v čase predloženia ŽoNFP7]]&gt;=0),Tabuľka3[[#This Row],[Dosiahnutý štandardný výstup v čase predloženia ŽoNFP7]],0)</f>
        <v/>
      </c>
    </row>
    <row r="96" spans="1:15" s="4" customFormat="1" ht="18" customHeight="1" x14ac:dyDescent="0.25">
      <c r="A96" s="59" t="s">
        <v>321</v>
      </c>
      <c r="B96" s="14" t="s">
        <v>53</v>
      </c>
      <c r="C96" s="60">
        <v>715</v>
      </c>
      <c r="D96" s="61" t="s">
        <v>181</v>
      </c>
      <c r="E96" s="66">
        <v>1856</v>
      </c>
      <c r="F96" s="20"/>
      <c r="G9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96" s="19"/>
      <c r="I9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96" s="20"/>
      <c r="K9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96" s="34"/>
      <c r="N96" s="4">
        <v>1</v>
      </c>
      <c r="O96" s="39" t="str">
        <f>IF(AND(N96=1,Tabuľka3[[#This Row],[Dosiahnutý štandardný výstup v čase predloženia ŽoNFP7]]&gt;=0),Tabuľka3[[#This Row],[Dosiahnutý štandardný výstup v čase predloženia ŽoNFP7]],0)</f>
        <v/>
      </c>
    </row>
    <row r="97" spans="1:15" s="4" customFormat="1" ht="18" customHeight="1" x14ac:dyDescent="0.25">
      <c r="A97" s="59" t="s">
        <v>321</v>
      </c>
      <c r="B97" s="14" t="s">
        <v>53</v>
      </c>
      <c r="C97" s="60">
        <v>808</v>
      </c>
      <c r="D97" s="61" t="s">
        <v>182</v>
      </c>
      <c r="E97" s="66">
        <v>1856</v>
      </c>
      <c r="F97" s="20"/>
      <c r="G9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97" s="19"/>
      <c r="I9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97" s="20"/>
      <c r="K9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97" s="34"/>
      <c r="N97" s="4">
        <v>1</v>
      </c>
      <c r="O97" s="39" t="str">
        <f>IF(AND(N97=1,Tabuľka3[[#This Row],[Dosiahnutý štandardný výstup v čase predloženia ŽoNFP7]]&gt;=0),Tabuľka3[[#This Row],[Dosiahnutý štandardný výstup v čase predloženia ŽoNFP7]],0)</f>
        <v/>
      </c>
    </row>
    <row r="98" spans="1:15" s="4" customFormat="1" ht="18" customHeight="1" x14ac:dyDescent="0.25">
      <c r="A98" s="59" t="s">
        <v>321</v>
      </c>
      <c r="B98" s="14" t="s">
        <v>53</v>
      </c>
      <c r="C98" s="60">
        <v>727</v>
      </c>
      <c r="D98" s="61" t="s">
        <v>229</v>
      </c>
      <c r="E98" s="66">
        <v>1856</v>
      </c>
      <c r="F98" s="20"/>
      <c r="G9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98" s="19"/>
      <c r="I9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98" s="20"/>
      <c r="K9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98" s="34"/>
      <c r="N98" s="4">
        <v>1</v>
      </c>
      <c r="O98" s="39" t="str">
        <f>IF(AND(N98=1,Tabuľka3[[#This Row],[Dosiahnutý štandardný výstup v čase predloženia ŽoNFP7]]&gt;=0),Tabuľka3[[#This Row],[Dosiahnutý štandardný výstup v čase predloženia ŽoNFP7]],0)</f>
        <v/>
      </c>
    </row>
    <row r="99" spans="1:15" s="4" customFormat="1" ht="18" customHeight="1" x14ac:dyDescent="0.25">
      <c r="A99" s="59" t="s">
        <v>321</v>
      </c>
      <c r="B99" s="14" t="s">
        <v>53</v>
      </c>
      <c r="C99" s="60">
        <v>728</v>
      </c>
      <c r="D99" s="61" t="s">
        <v>230</v>
      </c>
      <c r="E99" s="66">
        <v>1856</v>
      </c>
      <c r="F99" s="20"/>
      <c r="G9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99" s="19"/>
      <c r="I9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99" s="20"/>
      <c r="K9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99" s="34"/>
      <c r="N99" s="4">
        <v>1</v>
      </c>
      <c r="O99" s="39" t="str">
        <f>IF(AND(N99=1,Tabuľka3[[#This Row],[Dosiahnutý štandardný výstup v čase predloženia ŽoNFP7]]&gt;=0),Tabuľka3[[#This Row],[Dosiahnutý štandardný výstup v čase predloženia ŽoNFP7]],0)</f>
        <v/>
      </c>
    </row>
    <row r="100" spans="1:15" s="4" customFormat="1" ht="18" customHeight="1" x14ac:dyDescent="0.25">
      <c r="A100" s="59" t="s">
        <v>321</v>
      </c>
      <c r="B100" s="14" t="s">
        <v>53</v>
      </c>
      <c r="C100" s="60">
        <v>815</v>
      </c>
      <c r="D100" s="61" t="s">
        <v>231</v>
      </c>
      <c r="E100" s="66">
        <v>1856</v>
      </c>
      <c r="F100" s="20"/>
      <c r="G10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00" s="19"/>
      <c r="I10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00" s="20"/>
      <c r="K10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00" s="34"/>
      <c r="N100" s="4">
        <v>1</v>
      </c>
      <c r="O100" s="39" t="str">
        <f>IF(AND(N100=1,Tabuľka3[[#This Row],[Dosiahnutý štandardný výstup v čase predloženia ŽoNFP7]]&gt;=0),Tabuľka3[[#This Row],[Dosiahnutý štandardný výstup v čase predloženia ŽoNFP7]],0)</f>
        <v/>
      </c>
    </row>
    <row r="101" spans="1:15" s="4" customFormat="1" ht="18" customHeight="1" x14ac:dyDescent="0.25">
      <c r="A101" s="59" t="s">
        <v>321</v>
      </c>
      <c r="B101" s="14" t="s">
        <v>53</v>
      </c>
      <c r="C101" s="60">
        <v>701</v>
      </c>
      <c r="D101" s="61" t="s">
        <v>232</v>
      </c>
      <c r="E101" s="66">
        <v>1856</v>
      </c>
      <c r="F101" s="20"/>
      <c r="G10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01" s="19"/>
      <c r="I10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01" s="20"/>
      <c r="K10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01" s="34"/>
      <c r="N101" s="4">
        <v>1</v>
      </c>
      <c r="O101" s="39" t="str">
        <f>IF(AND(N101=1,Tabuľka3[[#This Row],[Dosiahnutý štandardný výstup v čase predloženia ŽoNFP7]]&gt;=0),Tabuľka3[[#This Row],[Dosiahnutý štandardný výstup v čase predloženia ŽoNFP7]],0)</f>
        <v/>
      </c>
    </row>
    <row r="102" spans="1:15" s="4" customFormat="1" ht="18" customHeight="1" x14ac:dyDescent="0.25">
      <c r="A102" s="59" t="s">
        <v>321</v>
      </c>
      <c r="B102" s="14" t="s">
        <v>53</v>
      </c>
      <c r="C102" s="60">
        <v>740</v>
      </c>
      <c r="D102" s="61" t="s">
        <v>233</v>
      </c>
      <c r="E102" s="66">
        <v>1856</v>
      </c>
      <c r="F102" s="20"/>
      <c r="G10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02" s="19"/>
      <c r="I10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02" s="20"/>
      <c r="K10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02" s="34"/>
      <c r="N102" s="4">
        <v>1</v>
      </c>
      <c r="O102" s="39" t="str">
        <f>IF(AND(N102=1,Tabuľka3[[#This Row],[Dosiahnutý štandardný výstup v čase predloženia ŽoNFP7]]&gt;=0),Tabuľka3[[#This Row],[Dosiahnutý štandardný výstup v čase predloženia ŽoNFP7]],0)</f>
        <v/>
      </c>
    </row>
    <row r="103" spans="1:15" s="4" customFormat="1" ht="18" customHeight="1" x14ac:dyDescent="0.25">
      <c r="A103" s="59" t="s">
        <v>321</v>
      </c>
      <c r="B103" s="14" t="s">
        <v>53</v>
      </c>
      <c r="C103" s="60">
        <v>741</v>
      </c>
      <c r="D103" s="61" t="s">
        <v>234</v>
      </c>
      <c r="E103" s="66">
        <v>1856</v>
      </c>
      <c r="F103" s="20"/>
      <c r="G10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03" s="19"/>
      <c r="I10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03" s="20"/>
      <c r="K10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03" s="34"/>
      <c r="N103" s="4">
        <v>1</v>
      </c>
      <c r="O103" s="39" t="str">
        <f>IF(AND(N103=1,Tabuľka3[[#This Row],[Dosiahnutý štandardný výstup v čase predloženia ŽoNFP7]]&gt;=0),Tabuľka3[[#This Row],[Dosiahnutý štandardný výstup v čase predloženia ŽoNFP7]],0)</f>
        <v/>
      </c>
    </row>
    <row r="104" spans="1:15" s="4" customFormat="1" ht="18" customHeight="1" x14ac:dyDescent="0.25">
      <c r="A104" s="59" t="s">
        <v>321</v>
      </c>
      <c r="B104" s="14" t="s">
        <v>53</v>
      </c>
      <c r="C104" s="60">
        <v>742</v>
      </c>
      <c r="D104" s="61" t="s">
        <v>235</v>
      </c>
      <c r="E104" s="66">
        <v>1856</v>
      </c>
      <c r="F104" s="20"/>
      <c r="G10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04" s="19"/>
      <c r="I10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04" s="20"/>
      <c r="K10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04" s="34"/>
      <c r="N104" s="4">
        <v>1</v>
      </c>
      <c r="O104" s="39" t="str">
        <f>IF(AND(N104=1,Tabuľka3[[#This Row],[Dosiahnutý štandardný výstup v čase predloženia ŽoNFP7]]&gt;=0),Tabuľka3[[#This Row],[Dosiahnutý štandardný výstup v čase predloženia ŽoNFP7]],0)</f>
        <v/>
      </c>
    </row>
    <row r="105" spans="1:15" s="4" customFormat="1" ht="18" customHeight="1" x14ac:dyDescent="0.25">
      <c r="A105" s="59" t="s">
        <v>321</v>
      </c>
      <c r="B105" s="14" t="s">
        <v>53</v>
      </c>
      <c r="C105" s="60">
        <v>743</v>
      </c>
      <c r="D105" s="61" t="s">
        <v>236</v>
      </c>
      <c r="E105" s="66">
        <v>1856</v>
      </c>
      <c r="F105" s="20"/>
      <c r="G10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05" s="19"/>
      <c r="I10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05" s="20"/>
      <c r="K10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05" s="34"/>
      <c r="N105" s="4">
        <v>1</v>
      </c>
      <c r="O105" s="39" t="str">
        <f>IF(AND(N105=1,Tabuľka3[[#This Row],[Dosiahnutý štandardný výstup v čase predloženia ŽoNFP7]]&gt;=0),Tabuľka3[[#This Row],[Dosiahnutý štandardný výstup v čase predloženia ŽoNFP7]],0)</f>
        <v/>
      </c>
    </row>
    <row r="106" spans="1:15" s="4" customFormat="1" ht="18" customHeight="1" x14ac:dyDescent="0.25">
      <c r="A106" s="59" t="s">
        <v>321</v>
      </c>
      <c r="B106" s="14" t="s">
        <v>53</v>
      </c>
      <c r="C106" s="60">
        <v>809</v>
      </c>
      <c r="D106" s="61" t="s">
        <v>237</v>
      </c>
      <c r="E106" s="66">
        <v>1856</v>
      </c>
      <c r="F106" s="20"/>
      <c r="G10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06" s="19"/>
      <c r="I10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06" s="20"/>
      <c r="K10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06" s="34"/>
      <c r="N106" s="4">
        <v>1</v>
      </c>
      <c r="O106" s="39" t="str">
        <f>IF(AND(N106=1,Tabuľka3[[#This Row],[Dosiahnutý štandardný výstup v čase predloženia ŽoNFP7]]&gt;=0),Tabuľka3[[#This Row],[Dosiahnutý štandardný výstup v čase predloženia ŽoNFP7]],0)</f>
        <v/>
      </c>
    </row>
    <row r="107" spans="1:15" s="4" customFormat="1" ht="18" customHeight="1" x14ac:dyDescent="0.25">
      <c r="A107" s="59" t="s">
        <v>321</v>
      </c>
      <c r="B107" s="14" t="s">
        <v>53</v>
      </c>
      <c r="C107" s="60">
        <v>810</v>
      </c>
      <c r="D107" s="61" t="s">
        <v>238</v>
      </c>
      <c r="E107" s="66">
        <v>1856</v>
      </c>
      <c r="F107" s="20"/>
      <c r="G10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07" s="19"/>
      <c r="I10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07" s="20"/>
      <c r="K10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07" s="34"/>
      <c r="N107" s="4">
        <v>1</v>
      </c>
      <c r="O107" s="39" t="str">
        <f>IF(AND(N107=1,Tabuľka3[[#This Row],[Dosiahnutý štandardný výstup v čase predloženia ŽoNFP7]]&gt;=0),Tabuľka3[[#This Row],[Dosiahnutý štandardný výstup v čase predloženia ŽoNFP7]],0)</f>
        <v/>
      </c>
    </row>
    <row r="108" spans="1:15" s="4" customFormat="1" ht="18" customHeight="1" x14ac:dyDescent="0.25">
      <c r="A108" s="59" t="s">
        <v>321</v>
      </c>
      <c r="B108" s="14" t="s">
        <v>53</v>
      </c>
      <c r="C108" s="60">
        <v>702</v>
      </c>
      <c r="D108" s="61" t="s">
        <v>239</v>
      </c>
      <c r="E108" s="66">
        <v>1856</v>
      </c>
      <c r="F108" s="20"/>
      <c r="G10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08" s="19"/>
      <c r="I10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08" s="20"/>
      <c r="K10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08" s="34"/>
      <c r="N108" s="4">
        <v>1</v>
      </c>
      <c r="O108" s="39" t="str">
        <f>IF(AND(N108=1,Tabuľka3[[#This Row],[Dosiahnutý štandardný výstup v čase predloženia ŽoNFP7]]&gt;=0),Tabuľka3[[#This Row],[Dosiahnutý štandardný výstup v čase predloženia ŽoNFP7]],0)</f>
        <v/>
      </c>
    </row>
    <row r="109" spans="1:15" s="4" customFormat="1" ht="18" customHeight="1" x14ac:dyDescent="0.25">
      <c r="A109" s="59" t="s">
        <v>321</v>
      </c>
      <c r="B109" s="14" t="s">
        <v>53</v>
      </c>
      <c r="C109" s="60">
        <v>817</v>
      </c>
      <c r="D109" s="61" t="s">
        <v>240</v>
      </c>
      <c r="E109" s="66">
        <v>1856</v>
      </c>
      <c r="F109" s="20"/>
      <c r="G10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09" s="19"/>
      <c r="I10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09" s="20"/>
      <c r="K10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09" s="34"/>
      <c r="N109" s="4">
        <v>1</v>
      </c>
      <c r="O109" s="39" t="str">
        <f>IF(AND(N109=1,Tabuľka3[[#This Row],[Dosiahnutý štandardný výstup v čase predloženia ŽoNFP7]]&gt;=0),Tabuľka3[[#This Row],[Dosiahnutý štandardný výstup v čase predloženia ŽoNFP7]],0)</f>
        <v/>
      </c>
    </row>
    <row r="110" spans="1:15" s="4" customFormat="1" ht="18" customHeight="1" x14ac:dyDescent="0.25">
      <c r="A110" s="59" t="s">
        <v>321</v>
      </c>
      <c r="B110" s="14" t="s">
        <v>53</v>
      </c>
      <c r="C110" s="60">
        <v>820</v>
      </c>
      <c r="D110" s="61" t="s">
        <v>241</v>
      </c>
      <c r="E110" s="66">
        <v>1856</v>
      </c>
      <c r="F110" s="20"/>
      <c r="G11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10" s="19"/>
      <c r="I11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10" s="20"/>
      <c r="K11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10" s="34"/>
      <c r="N110" s="4">
        <v>1</v>
      </c>
      <c r="O110" s="39" t="str">
        <f>IF(AND(N110=1,Tabuľka3[[#This Row],[Dosiahnutý štandardný výstup v čase predloženia ŽoNFP7]]&gt;=0),Tabuľka3[[#This Row],[Dosiahnutý štandardný výstup v čase predloženia ŽoNFP7]],0)</f>
        <v/>
      </c>
    </row>
    <row r="111" spans="1:15" s="4" customFormat="1" ht="18" customHeight="1" x14ac:dyDescent="0.25">
      <c r="A111" s="59" t="s">
        <v>321</v>
      </c>
      <c r="B111" s="14" t="s">
        <v>53</v>
      </c>
      <c r="C111" s="60">
        <v>805</v>
      </c>
      <c r="D111" s="61" t="s">
        <v>242</v>
      </c>
      <c r="E111" s="66">
        <v>1856</v>
      </c>
      <c r="F111" s="20"/>
      <c r="G11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11" s="19"/>
      <c r="I11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11" s="20"/>
      <c r="K11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11" s="34"/>
      <c r="N111" s="4">
        <v>1</v>
      </c>
      <c r="O111" s="39" t="str">
        <f>IF(AND(N111=1,Tabuľka3[[#This Row],[Dosiahnutý štandardný výstup v čase predloženia ŽoNFP7]]&gt;=0),Tabuľka3[[#This Row],[Dosiahnutý štandardný výstup v čase predloženia ŽoNFP7]],0)</f>
        <v/>
      </c>
    </row>
    <row r="112" spans="1:15" s="4" customFormat="1" ht="18" customHeight="1" x14ac:dyDescent="0.25">
      <c r="A112" s="59" t="s">
        <v>321</v>
      </c>
      <c r="B112" s="14" t="s">
        <v>53</v>
      </c>
      <c r="C112" s="60">
        <v>614</v>
      </c>
      <c r="D112" s="61" t="s">
        <v>183</v>
      </c>
      <c r="E112" s="66">
        <v>1856</v>
      </c>
      <c r="F112" s="20"/>
      <c r="G11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12" s="19"/>
      <c r="I11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12" s="20"/>
      <c r="K11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12" s="34"/>
      <c r="N112" s="4">
        <v>1</v>
      </c>
      <c r="O112" s="39" t="str">
        <f>IF(AND(N112=1,Tabuľka3[[#This Row],[Dosiahnutý štandardný výstup v čase predloženia ŽoNFP7]]&gt;=0),Tabuľka3[[#This Row],[Dosiahnutý štandardný výstup v čase predloženia ŽoNFP7]],0)</f>
        <v/>
      </c>
    </row>
    <row r="113" spans="1:15" s="4" customFormat="1" ht="18" customHeight="1" x14ac:dyDescent="0.25">
      <c r="A113" s="59" t="s">
        <v>321</v>
      </c>
      <c r="B113" s="14" t="s">
        <v>53</v>
      </c>
      <c r="C113" s="60">
        <v>714</v>
      </c>
      <c r="D113" s="61" t="s">
        <v>184</v>
      </c>
      <c r="E113" s="66">
        <v>1856</v>
      </c>
      <c r="F113" s="20"/>
      <c r="G11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13" s="19"/>
      <c r="I11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13" s="20"/>
      <c r="K11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13" s="34"/>
      <c r="N113" s="4">
        <v>1</v>
      </c>
      <c r="O113" s="39" t="str">
        <f>IF(AND(N113=1,Tabuľka3[[#This Row],[Dosiahnutý štandardný výstup v čase predloženia ŽoNFP7]]&gt;=0),Tabuľka3[[#This Row],[Dosiahnutý štandardný výstup v čase predloženia ŽoNFP7]],0)</f>
        <v/>
      </c>
    </row>
    <row r="114" spans="1:15" s="4" customFormat="1" ht="18" customHeight="1" x14ac:dyDescent="0.25">
      <c r="A114" s="59" t="s">
        <v>321</v>
      </c>
      <c r="B114" s="14" t="s">
        <v>53</v>
      </c>
      <c r="C114" s="60">
        <v>708</v>
      </c>
      <c r="D114" s="61" t="s">
        <v>185</v>
      </c>
      <c r="E114" s="66">
        <v>1856</v>
      </c>
      <c r="F114" s="20"/>
      <c r="G11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14" s="19"/>
      <c r="I11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14" s="20"/>
      <c r="K11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14" s="34"/>
      <c r="N114" s="4">
        <v>1</v>
      </c>
      <c r="O114" s="39" t="str">
        <f>IF(AND(N114=1,Tabuľka3[[#This Row],[Dosiahnutý štandardný výstup v čase predloženia ŽoNFP7]]&gt;=0),Tabuľka3[[#This Row],[Dosiahnutý štandardný výstup v čase predloženia ŽoNFP7]],0)</f>
        <v/>
      </c>
    </row>
    <row r="115" spans="1:15" s="4" customFormat="1" ht="18" customHeight="1" x14ac:dyDescent="0.25">
      <c r="A115" s="59" t="s">
        <v>321</v>
      </c>
      <c r="B115" s="14" t="s">
        <v>53</v>
      </c>
      <c r="C115" s="60">
        <v>610</v>
      </c>
      <c r="D115" s="61" t="s">
        <v>186</v>
      </c>
      <c r="E115" s="66">
        <v>1856</v>
      </c>
      <c r="F115" s="20"/>
      <c r="G11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15" s="19"/>
      <c r="I11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15" s="20"/>
      <c r="K11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15" s="34"/>
      <c r="N115" s="4">
        <v>1</v>
      </c>
      <c r="O115" s="39" t="str">
        <f>IF(AND(N115=1,Tabuľka3[[#This Row],[Dosiahnutý štandardný výstup v čase predloženia ŽoNFP7]]&gt;=0),Tabuľka3[[#This Row],[Dosiahnutý štandardný výstup v čase predloženia ŽoNFP7]],0)</f>
        <v/>
      </c>
    </row>
    <row r="116" spans="1:15" s="4" customFormat="1" ht="18" customHeight="1" x14ac:dyDescent="0.25">
      <c r="A116" s="59" t="s">
        <v>321</v>
      </c>
      <c r="B116" s="14" t="s">
        <v>53</v>
      </c>
      <c r="C116" s="60">
        <v>611</v>
      </c>
      <c r="D116" s="61" t="s">
        <v>187</v>
      </c>
      <c r="E116" s="66">
        <v>1856</v>
      </c>
      <c r="F116" s="20"/>
      <c r="G11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16" s="19"/>
      <c r="I11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16" s="20"/>
      <c r="K11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16" s="34"/>
      <c r="N116" s="4">
        <v>1</v>
      </c>
      <c r="O116" s="39" t="str">
        <f>IF(AND(N116=1,Tabuľka3[[#This Row],[Dosiahnutý štandardný výstup v čase predloženia ŽoNFP7]]&gt;=0),Tabuľka3[[#This Row],[Dosiahnutý štandardný výstup v čase predloženia ŽoNFP7]],0)</f>
        <v/>
      </c>
    </row>
    <row r="117" spans="1:15" s="4" customFormat="1" ht="18" customHeight="1" x14ac:dyDescent="0.25">
      <c r="A117" s="59" t="s">
        <v>321</v>
      </c>
      <c r="B117" s="14" t="s">
        <v>53</v>
      </c>
      <c r="C117" s="60">
        <v>730</v>
      </c>
      <c r="D117" s="61" t="s">
        <v>188</v>
      </c>
      <c r="E117" s="66">
        <v>1856</v>
      </c>
      <c r="F117" s="20"/>
      <c r="G11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17" s="19"/>
      <c r="I11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17" s="20"/>
      <c r="K11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17" s="34"/>
      <c r="N117" s="4">
        <v>1</v>
      </c>
      <c r="O117" s="39" t="str">
        <f>IF(AND(N117=1,Tabuľka3[[#This Row],[Dosiahnutý štandardný výstup v čase predloženia ŽoNFP7]]&gt;=0),Tabuľka3[[#This Row],[Dosiahnutý štandardný výstup v čase predloženia ŽoNFP7]],0)</f>
        <v/>
      </c>
    </row>
    <row r="118" spans="1:15" s="4" customFormat="1" ht="18" customHeight="1" x14ac:dyDescent="0.25">
      <c r="A118" s="59" t="s">
        <v>321</v>
      </c>
      <c r="B118" s="14" t="s">
        <v>53</v>
      </c>
      <c r="C118" s="60">
        <v>709</v>
      </c>
      <c r="D118" s="61" t="s">
        <v>189</v>
      </c>
      <c r="E118" s="66">
        <v>1856</v>
      </c>
      <c r="F118" s="20"/>
      <c r="G11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18" s="19"/>
      <c r="I11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18" s="20"/>
      <c r="K11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18" s="34"/>
      <c r="N118" s="4">
        <v>1</v>
      </c>
      <c r="O118" s="39" t="str">
        <f>IF(AND(N118=1,Tabuľka3[[#This Row],[Dosiahnutý štandardný výstup v čase predloženia ŽoNFP7]]&gt;=0),Tabuľka3[[#This Row],[Dosiahnutý štandardný výstup v čase predloženia ŽoNFP7]],0)</f>
        <v/>
      </c>
    </row>
    <row r="119" spans="1:15" s="4" customFormat="1" ht="18" customHeight="1" x14ac:dyDescent="0.25">
      <c r="A119" s="59" t="s">
        <v>321</v>
      </c>
      <c r="B119" s="14" t="s">
        <v>53</v>
      </c>
      <c r="C119" s="60">
        <v>811</v>
      </c>
      <c r="D119" s="61" t="s">
        <v>190</v>
      </c>
      <c r="E119" s="66">
        <v>1856</v>
      </c>
      <c r="F119" s="20"/>
      <c r="G11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19" s="19"/>
      <c r="I11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19" s="20"/>
      <c r="K11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19" s="34"/>
      <c r="N119" s="4">
        <v>1</v>
      </c>
      <c r="O119" s="39" t="str">
        <f>IF(AND(N119=1,Tabuľka3[[#This Row],[Dosiahnutý štandardný výstup v čase predloženia ŽoNFP7]]&gt;=0),Tabuľka3[[#This Row],[Dosiahnutý štandardný výstup v čase predloženia ŽoNFP7]],0)</f>
        <v/>
      </c>
    </row>
    <row r="120" spans="1:15" s="4" customFormat="1" ht="18" customHeight="1" x14ac:dyDescent="0.25">
      <c r="A120" s="59" t="s">
        <v>321</v>
      </c>
      <c r="B120" s="14" t="s">
        <v>53</v>
      </c>
      <c r="C120" s="60">
        <v>826</v>
      </c>
      <c r="D120" s="61" t="s">
        <v>191</v>
      </c>
      <c r="E120" s="66">
        <v>1856</v>
      </c>
      <c r="F120" s="20"/>
      <c r="G12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20" s="19"/>
      <c r="I12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20" s="20"/>
      <c r="K12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20" s="34"/>
      <c r="N120" s="4">
        <v>1</v>
      </c>
      <c r="O120" s="39" t="str">
        <f>IF(AND(N120=1,Tabuľka3[[#This Row],[Dosiahnutý štandardný výstup v čase predloženia ŽoNFP7]]&gt;=0),Tabuľka3[[#This Row],[Dosiahnutý štandardný výstup v čase predloženia ŽoNFP7]],0)</f>
        <v/>
      </c>
    </row>
    <row r="121" spans="1:15" s="4" customFormat="1" ht="18" customHeight="1" x14ac:dyDescent="0.25">
      <c r="A121" s="59" t="s">
        <v>321</v>
      </c>
      <c r="B121" s="14" t="s">
        <v>53</v>
      </c>
      <c r="C121" s="60">
        <v>713</v>
      </c>
      <c r="D121" s="61" t="s">
        <v>192</v>
      </c>
      <c r="E121" s="66">
        <v>1856</v>
      </c>
      <c r="F121" s="20"/>
      <c r="G12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21" s="19"/>
      <c r="I12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21" s="20"/>
      <c r="K12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21" s="34"/>
      <c r="N121" s="4">
        <v>1</v>
      </c>
      <c r="O121" s="39" t="str">
        <f>IF(AND(N121=1,Tabuľka3[[#This Row],[Dosiahnutý štandardný výstup v čase predloženia ŽoNFP7]]&gt;=0),Tabuľka3[[#This Row],[Dosiahnutý štandardný výstup v čase predloženia ŽoNFP7]],0)</f>
        <v/>
      </c>
    </row>
    <row r="122" spans="1:15" s="4" customFormat="1" ht="18" customHeight="1" x14ac:dyDescent="0.25">
      <c r="A122" s="59" t="s">
        <v>321</v>
      </c>
      <c r="B122" s="14" t="s">
        <v>53</v>
      </c>
      <c r="C122" s="60">
        <v>726</v>
      </c>
      <c r="D122" s="61" t="s">
        <v>193</v>
      </c>
      <c r="E122" s="66">
        <v>1856</v>
      </c>
      <c r="F122" s="20"/>
      <c r="G12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22" s="19"/>
      <c r="I12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22" s="20"/>
      <c r="K12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22" s="34"/>
      <c r="N122" s="4">
        <v>1</v>
      </c>
      <c r="O122" s="39" t="str">
        <f>IF(AND(N122=1,Tabuľka3[[#This Row],[Dosiahnutý štandardný výstup v čase predloženia ŽoNFP7]]&gt;=0),Tabuľka3[[#This Row],[Dosiahnutý štandardný výstup v čase predloženia ŽoNFP7]],0)</f>
        <v/>
      </c>
    </row>
    <row r="123" spans="1:15" s="4" customFormat="1" ht="18" customHeight="1" x14ac:dyDescent="0.25">
      <c r="A123" s="59" t="s">
        <v>321</v>
      </c>
      <c r="B123" s="14" t="s">
        <v>53</v>
      </c>
      <c r="C123" s="60">
        <v>739</v>
      </c>
      <c r="D123" s="61" t="s">
        <v>195</v>
      </c>
      <c r="E123" s="66">
        <v>1856</v>
      </c>
      <c r="F123" s="20"/>
      <c r="G12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23" s="19"/>
      <c r="I12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23" s="20"/>
      <c r="K12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23" s="34"/>
      <c r="N123" s="4">
        <v>1</v>
      </c>
      <c r="O123" s="39" t="str">
        <f>IF(AND(N123=1,Tabuľka3[[#This Row],[Dosiahnutý štandardný výstup v čase predloženia ŽoNFP7]]&gt;=0),Tabuľka3[[#This Row],[Dosiahnutý štandardný výstup v čase predloženia ŽoNFP7]],0)</f>
        <v/>
      </c>
    </row>
    <row r="124" spans="1:15" s="4" customFormat="1" ht="18" customHeight="1" x14ac:dyDescent="0.25">
      <c r="A124" s="59" t="s">
        <v>321</v>
      </c>
      <c r="B124" s="14" t="s">
        <v>53</v>
      </c>
      <c r="C124" s="60">
        <v>744</v>
      </c>
      <c r="D124" s="61" t="s">
        <v>196</v>
      </c>
      <c r="E124" s="66">
        <v>1856</v>
      </c>
      <c r="F124" s="20"/>
      <c r="G12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24" s="19"/>
      <c r="I12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24" s="20"/>
      <c r="K12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24" s="34"/>
      <c r="N124" s="4">
        <v>1</v>
      </c>
      <c r="O124" s="39" t="str">
        <f>IF(AND(N124=1,Tabuľka3[[#This Row],[Dosiahnutý štandardný výstup v čase predloženia ŽoNFP7]]&gt;=0),Tabuľka3[[#This Row],[Dosiahnutý štandardný výstup v čase predloženia ŽoNFP7]],0)</f>
        <v/>
      </c>
    </row>
    <row r="125" spans="1:15" s="4" customFormat="1" ht="18" customHeight="1" x14ac:dyDescent="0.25">
      <c r="A125" s="59" t="s">
        <v>321</v>
      </c>
      <c r="B125" s="14" t="s">
        <v>53</v>
      </c>
      <c r="C125" s="60">
        <v>745</v>
      </c>
      <c r="D125" s="61" t="s">
        <v>197</v>
      </c>
      <c r="E125" s="66">
        <v>1856</v>
      </c>
      <c r="F125" s="20"/>
      <c r="G12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25" s="19"/>
      <c r="I12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25" s="20"/>
      <c r="K12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25" s="34"/>
      <c r="N125" s="4">
        <v>1</v>
      </c>
      <c r="O125" s="39" t="str">
        <f>IF(AND(N125=1,Tabuľka3[[#This Row],[Dosiahnutý štandardný výstup v čase predloženia ŽoNFP7]]&gt;=0),Tabuľka3[[#This Row],[Dosiahnutý štandardný výstup v čase predloženia ŽoNFP7]],0)</f>
        <v/>
      </c>
    </row>
    <row r="126" spans="1:15" s="4" customFormat="1" ht="18" customHeight="1" x14ac:dyDescent="0.25">
      <c r="A126" s="59" t="s">
        <v>321</v>
      </c>
      <c r="B126" s="14" t="s">
        <v>53</v>
      </c>
      <c r="C126" s="60">
        <v>737</v>
      </c>
      <c r="D126" s="61" t="s">
        <v>198</v>
      </c>
      <c r="E126" s="66">
        <v>1856</v>
      </c>
      <c r="F126" s="20"/>
      <c r="G12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26" s="19"/>
      <c r="I12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26" s="20"/>
      <c r="K12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26" s="34"/>
      <c r="N126" s="4">
        <v>1</v>
      </c>
      <c r="O126" s="39" t="str">
        <f>IF(AND(N126=1,Tabuľka3[[#This Row],[Dosiahnutý štandardný výstup v čase predloženia ŽoNFP7]]&gt;=0),Tabuľka3[[#This Row],[Dosiahnutý štandardný výstup v čase predloženia ŽoNFP7]],0)</f>
        <v/>
      </c>
    </row>
    <row r="127" spans="1:15" s="4" customFormat="1" ht="18" customHeight="1" x14ac:dyDescent="0.25">
      <c r="A127" s="59" t="s">
        <v>321</v>
      </c>
      <c r="B127" s="14" t="s">
        <v>53</v>
      </c>
      <c r="C127" s="60">
        <v>738</v>
      </c>
      <c r="D127" s="61" t="s">
        <v>199</v>
      </c>
      <c r="E127" s="66">
        <v>1856</v>
      </c>
      <c r="F127" s="20"/>
      <c r="G12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27" s="19"/>
      <c r="I12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27" s="20"/>
      <c r="K12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27" s="34"/>
      <c r="N127" s="4">
        <v>1</v>
      </c>
      <c r="O127" s="39" t="str">
        <f>IF(AND(N127=1,Tabuľka3[[#This Row],[Dosiahnutý štandardný výstup v čase predloženia ŽoNFP7]]&gt;=0),Tabuľka3[[#This Row],[Dosiahnutý štandardný výstup v čase predloženia ŽoNFP7]],0)</f>
        <v/>
      </c>
    </row>
    <row r="128" spans="1:15" s="4" customFormat="1" ht="18" customHeight="1" x14ac:dyDescent="0.25">
      <c r="A128" s="59" t="s">
        <v>321</v>
      </c>
      <c r="B128" s="14" t="s">
        <v>53</v>
      </c>
      <c r="C128" s="60">
        <v>718</v>
      </c>
      <c r="D128" s="61" t="s">
        <v>200</v>
      </c>
      <c r="E128" s="66">
        <v>1856</v>
      </c>
      <c r="F128" s="20"/>
      <c r="G12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28" s="19"/>
      <c r="I12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28" s="20"/>
      <c r="K12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28" s="34"/>
      <c r="N128" s="4">
        <v>1</v>
      </c>
      <c r="O128" s="39" t="str">
        <f>IF(AND(N128=1,Tabuľka3[[#This Row],[Dosiahnutý štandardný výstup v čase predloženia ŽoNFP7]]&gt;=0),Tabuľka3[[#This Row],[Dosiahnutý štandardný výstup v čase predloženia ŽoNFP7]],0)</f>
        <v/>
      </c>
    </row>
    <row r="129" spans="1:15" s="4" customFormat="1" ht="18" customHeight="1" x14ac:dyDescent="0.25">
      <c r="A129" s="59" t="s">
        <v>321</v>
      </c>
      <c r="B129" s="14" t="s">
        <v>53</v>
      </c>
      <c r="C129" s="60">
        <v>719</v>
      </c>
      <c r="D129" s="61" t="s">
        <v>201</v>
      </c>
      <c r="E129" s="66">
        <v>1856</v>
      </c>
      <c r="F129" s="20"/>
      <c r="G12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29" s="19"/>
      <c r="I12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29" s="20"/>
      <c r="K12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29" s="34"/>
      <c r="N129" s="4">
        <v>0</v>
      </c>
      <c r="O129" s="39">
        <f>IF(AND(N129=1,Tabuľka3[[#This Row],[Dosiahnutý štandardný výstup v čase predloženia ŽoNFP7]]&gt;=0),Tabuľka3[[#This Row],[Dosiahnutý štandardný výstup v čase predloženia ŽoNFP7]],0)</f>
        <v>0</v>
      </c>
    </row>
    <row r="130" spans="1:15" s="4" customFormat="1" ht="18" customHeight="1" x14ac:dyDescent="0.25">
      <c r="A130" s="59" t="s">
        <v>321</v>
      </c>
      <c r="B130" s="14" t="s">
        <v>53</v>
      </c>
      <c r="C130" s="60">
        <v>667</v>
      </c>
      <c r="D130" s="61" t="s">
        <v>322</v>
      </c>
      <c r="E130" s="66">
        <v>1856</v>
      </c>
      <c r="F130" s="20"/>
      <c r="G13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30" s="19"/>
      <c r="I13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30" s="20"/>
      <c r="K13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30" s="34"/>
      <c r="N130" s="4">
        <v>1</v>
      </c>
      <c r="O130" s="39" t="str">
        <f>IF(AND(N130=1,Tabuľka3[[#This Row],[Dosiahnutý štandardný výstup v čase predloženia ŽoNFP7]]&gt;=0),Tabuľka3[[#This Row],[Dosiahnutý štandardný výstup v čase predloženia ŽoNFP7]],0)</f>
        <v/>
      </c>
    </row>
    <row r="131" spans="1:15" s="4" customFormat="1" ht="18" customHeight="1" x14ac:dyDescent="0.25">
      <c r="A131" s="59" t="s">
        <v>321</v>
      </c>
      <c r="B131" s="14" t="s">
        <v>53</v>
      </c>
      <c r="C131" s="60">
        <v>830</v>
      </c>
      <c r="D131" s="61" t="s">
        <v>323</v>
      </c>
      <c r="E131" s="66">
        <v>1856</v>
      </c>
      <c r="F131" s="20"/>
      <c r="G13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31" s="19"/>
      <c r="I13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31" s="20"/>
      <c r="K13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31" s="34"/>
      <c r="N131" s="4">
        <v>0</v>
      </c>
      <c r="O131" s="39">
        <f>IF(AND(N131=1,Tabuľka3[[#This Row],[Dosiahnutý štandardný výstup v čase predloženia ŽoNFP7]]&gt;=0),Tabuľka3[[#This Row],[Dosiahnutý štandardný výstup v čase predloženia ŽoNFP7]],0)</f>
        <v>0</v>
      </c>
    </row>
    <row r="132" spans="1:15" s="4" customFormat="1" ht="18" customHeight="1" x14ac:dyDescent="0.25">
      <c r="A132" s="59" t="s">
        <v>321</v>
      </c>
      <c r="B132" s="14" t="s">
        <v>53</v>
      </c>
      <c r="C132" s="60">
        <v>117</v>
      </c>
      <c r="D132" s="61" t="s">
        <v>324</v>
      </c>
      <c r="E132" s="66">
        <v>1856</v>
      </c>
      <c r="F132" s="20"/>
      <c r="G13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32" s="19"/>
      <c r="I13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32" s="20"/>
      <c r="K13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32" s="34"/>
      <c r="N132" s="4">
        <v>0</v>
      </c>
      <c r="O132" s="39">
        <f>IF(AND(N132=1,Tabuľka3[[#This Row],[Dosiahnutý štandardný výstup v čase predloženia ŽoNFP7]]&gt;=0),Tabuľka3[[#This Row],[Dosiahnutý štandardný výstup v čase predloženia ŽoNFP7]],0)</f>
        <v>0</v>
      </c>
    </row>
    <row r="133" spans="1:15" s="4" customFormat="1" ht="18" customHeight="1" x14ac:dyDescent="0.25">
      <c r="A133" s="59" t="s">
        <v>321</v>
      </c>
      <c r="B133" s="14" t="s">
        <v>53</v>
      </c>
      <c r="C133" s="60">
        <v>110</v>
      </c>
      <c r="D133" s="61" t="s">
        <v>325</v>
      </c>
      <c r="E133" s="66">
        <v>1856</v>
      </c>
      <c r="F133" s="20"/>
      <c r="G13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33" s="19"/>
      <c r="I13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33" s="20"/>
      <c r="K13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33" s="34"/>
      <c r="N133" s="4">
        <v>1</v>
      </c>
      <c r="O133" s="39" t="str">
        <f>IF(AND(N133=1,Tabuľka3[[#This Row],[Dosiahnutý štandardný výstup v čase predloženia ŽoNFP7]]&gt;=0),Tabuľka3[[#This Row],[Dosiahnutý štandardný výstup v čase predloženia ŽoNFP7]],0)</f>
        <v/>
      </c>
    </row>
    <row r="134" spans="1:15" s="4" customFormat="1" ht="18" customHeight="1" x14ac:dyDescent="0.25">
      <c r="A134" s="59" t="s">
        <v>321</v>
      </c>
      <c r="B134" s="14" t="s">
        <v>53</v>
      </c>
      <c r="C134" s="60">
        <v>203</v>
      </c>
      <c r="D134" s="61" t="s">
        <v>326</v>
      </c>
      <c r="E134" s="66">
        <v>1856</v>
      </c>
      <c r="F134" s="20"/>
      <c r="G13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34" s="19"/>
      <c r="I13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34" s="20"/>
      <c r="K13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34" s="34"/>
      <c r="N134" s="4">
        <v>0</v>
      </c>
      <c r="O134" s="39">
        <f>IF(AND(N134=1,Tabuľka3[[#This Row],[Dosiahnutý štandardný výstup v čase predloženia ŽoNFP7]]&gt;=0),Tabuľka3[[#This Row],[Dosiahnutý štandardný výstup v čase predloženia ŽoNFP7]],0)</f>
        <v>0</v>
      </c>
    </row>
    <row r="135" spans="1:15" s="4" customFormat="1" ht="18" customHeight="1" x14ac:dyDescent="0.25">
      <c r="A135" s="59" t="s">
        <v>24</v>
      </c>
      <c r="B135" s="14" t="s">
        <v>53</v>
      </c>
      <c r="C135" s="60">
        <v>629</v>
      </c>
      <c r="D135" s="61" t="s">
        <v>243</v>
      </c>
      <c r="E135" s="66">
        <v>47498</v>
      </c>
      <c r="F135" s="20"/>
      <c r="G13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35" s="19"/>
      <c r="I13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35" s="20"/>
      <c r="K13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35" s="34"/>
      <c r="N135" s="4">
        <v>0</v>
      </c>
      <c r="O135" s="39">
        <f>IF(AND(N135=1,Tabuľka3[[#This Row],[Dosiahnutý štandardný výstup v čase predloženia ŽoNFP7]]&gt;=0),Tabuľka3[[#This Row],[Dosiahnutý štandardný výstup v čase predloženia ŽoNFP7]],0)</f>
        <v>0</v>
      </c>
    </row>
    <row r="136" spans="1:15" s="4" customFormat="1" ht="18" customHeight="1" x14ac:dyDescent="0.25">
      <c r="A136" s="59" t="s">
        <v>24</v>
      </c>
      <c r="B136" s="14" t="s">
        <v>53</v>
      </c>
      <c r="C136" s="60">
        <v>712</v>
      </c>
      <c r="D136" s="61" t="s">
        <v>219</v>
      </c>
      <c r="E136" s="66">
        <v>47498</v>
      </c>
      <c r="F136" s="20"/>
      <c r="G13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36" s="19"/>
      <c r="I13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36" s="20"/>
      <c r="K13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36" s="34"/>
      <c r="N136" s="4">
        <v>1</v>
      </c>
      <c r="O136" s="39" t="str">
        <f>IF(AND(N136=1,Tabuľka3[[#This Row],[Dosiahnutý štandardný výstup v čase predloženia ŽoNFP7]]&gt;=0),Tabuľka3[[#This Row],[Dosiahnutý štandardný výstup v čase predloženia ŽoNFP7]],0)</f>
        <v/>
      </c>
    </row>
    <row r="137" spans="1:15" s="4" customFormat="1" ht="18" customHeight="1" x14ac:dyDescent="0.25">
      <c r="A137" s="59" t="s">
        <v>24</v>
      </c>
      <c r="B137" s="14" t="s">
        <v>53</v>
      </c>
      <c r="C137" s="60">
        <v>818</v>
      </c>
      <c r="D137" s="61" t="s">
        <v>220</v>
      </c>
      <c r="E137" s="66">
        <v>47498</v>
      </c>
      <c r="F137" s="20"/>
      <c r="G13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37" s="19"/>
      <c r="I13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37" s="20"/>
      <c r="K13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37" s="34"/>
      <c r="N137" s="4">
        <v>1</v>
      </c>
      <c r="O137" s="39" t="str">
        <f>IF(AND(N137=1,Tabuľka3[[#This Row],[Dosiahnutý štandardný výstup v čase predloženia ŽoNFP7]]&gt;=0),Tabuľka3[[#This Row],[Dosiahnutý štandardný výstup v čase predloženia ŽoNFP7]],0)</f>
        <v/>
      </c>
    </row>
    <row r="138" spans="1:15" s="4" customFormat="1" ht="18" customHeight="1" x14ac:dyDescent="0.25">
      <c r="A138" s="59" t="s">
        <v>24</v>
      </c>
      <c r="B138" s="14" t="s">
        <v>53</v>
      </c>
      <c r="C138" s="60">
        <v>703</v>
      </c>
      <c r="D138" s="61" t="s">
        <v>221</v>
      </c>
      <c r="E138" s="66">
        <v>47498</v>
      </c>
      <c r="F138" s="20"/>
      <c r="G13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38" s="19"/>
      <c r="I13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38" s="20"/>
      <c r="K13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38" s="34"/>
      <c r="N138" s="4">
        <v>1</v>
      </c>
      <c r="O138" s="39" t="str">
        <f>IF(AND(N138=1,Tabuľka3[[#This Row],[Dosiahnutý štandardný výstup v čase predloženia ŽoNFP7]]&gt;=0),Tabuľka3[[#This Row],[Dosiahnutý štandardný výstup v čase predloženia ŽoNFP7]],0)</f>
        <v/>
      </c>
    </row>
    <row r="139" spans="1:15" s="4" customFormat="1" ht="18" customHeight="1" x14ac:dyDescent="0.25">
      <c r="A139" s="59" t="s">
        <v>24</v>
      </c>
      <c r="B139" s="14" t="s">
        <v>53</v>
      </c>
      <c r="C139" s="60">
        <v>731</v>
      </c>
      <c r="D139" s="61" t="s">
        <v>225</v>
      </c>
      <c r="E139" s="66">
        <v>47498</v>
      </c>
      <c r="F139" s="20"/>
      <c r="G13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39" s="19"/>
      <c r="I13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39" s="20"/>
      <c r="K13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39" s="34"/>
      <c r="N139" s="4">
        <v>1</v>
      </c>
      <c r="O139" s="39" t="str">
        <f>IF(AND(N139=1,Tabuľka3[[#This Row],[Dosiahnutý štandardný výstup v čase predloženia ŽoNFP7]]&gt;=0),Tabuľka3[[#This Row],[Dosiahnutý štandardný výstup v čase predloženia ŽoNFP7]],0)</f>
        <v/>
      </c>
    </row>
    <row r="140" spans="1:15" s="4" customFormat="1" ht="18" customHeight="1" x14ac:dyDescent="0.25">
      <c r="A140" s="59" t="s">
        <v>24</v>
      </c>
      <c r="B140" s="14" t="s">
        <v>53</v>
      </c>
      <c r="C140" s="60">
        <v>704</v>
      </c>
      <c r="D140" s="61" t="s">
        <v>222</v>
      </c>
      <c r="E140" s="66">
        <v>47498</v>
      </c>
      <c r="F140" s="20"/>
      <c r="G14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40" s="19"/>
      <c r="I14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40" s="20"/>
      <c r="K14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40" s="34"/>
      <c r="N140" s="4">
        <v>1</v>
      </c>
      <c r="O140" s="39" t="str">
        <f>IF(AND(N140=1,Tabuľka3[[#This Row],[Dosiahnutý štandardný výstup v čase predloženia ŽoNFP7]]&gt;=0),Tabuľka3[[#This Row],[Dosiahnutý štandardný výstup v čase predloženia ŽoNFP7]],0)</f>
        <v/>
      </c>
    </row>
    <row r="141" spans="1:15" s="4" customFormat="1" ht="18" customHeight="1" x14ac:dyDescent="0.25">
      <c r="A141" s="59" t="s">
        <v>24</v>
      </c>
      <c r="B141" s="14" t="s">
        <v>53</v>
      </c>
      <c r="C141" s="60">
        <v>732</v>
      </c>
      <c r="D141" s="61" t="s">
        <v>226</v>
      </c>
      <c r="E141" s="66">
        <v>47498</v>
      </c>
      <c r="F141" s="20"/>
      <c r="G14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41" s="19"/>
      <c r="I14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41" s="20"/>
      <c r="K14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41" s="34"/>
      <c r="N141" s="4">
        <v>1</v>
      </c>
      <c r="O141" s="39" t="str">
        <f>IF(AND(N141=1,Tabuľka3[[#This Row],[Dosiahnutý štandardný výstup v čase predloženia ŽoNFP7]]&gt;=0),Tabuľka3[[#This Row],[Dosiahnutý štandardný výstup v čase predloženia ŽoNFP7]],0)</f>
        <v/>
      </c>
    </row>
    <row r="142" spans="1:15" s="4" customFormat="1" ht="18" customHeight="1" x14ac:dyDescent="0.25">
      <c r="A142" s="59" t="s">
        <v>24</v>
      </c>
      <c r="B142" s="14" t="s">
        <v>53</v>
      </c>
      <c r="C142" s="60">
        <v>705</v>
      </c>
      <c r="D142" s="61" t="s">
        <v>223</v>
      </c>
      <c r="E142" s="66">
        <v>47498</v>
      </c>
      <c r="F142" s="20"/>
      <c r="G14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42" s="19"/>
      <c r="I14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42" s="20"/>
      <c r="K14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42" s="34"/>
      <c r="N142" s="4">
        <v>1</v>
      </c>
      <c r="O142" s="39" t="str">
        <f>IF(AND(N142=1,Tabuľka3[[#This Row],[Dosiahnutý štandardný výstup v čase predloženia ŽoNFP7]]&gt;=0),Tabuľka3[[#This Row],[Dosiahnutý štandardný výstup v čase predloženia ŽoNFP7]],0)</f>
        <v/>
      </c>
    </row>
    <row r="143" spans="1:15" s="4" customFormat="1" ht="18" customHeight="1" x14ac:dyDescent="0.25">
      <c r="A143" s="59" t="s">
        <v>24</v>
      </c>
      <c r="B143" s="14" t="s">
        <v>53</v>
      </c>
      <c r="C143" s="60">
        <v>733</v>
      </c>
      <c r="D143" s="61" t="s">
        <v>227</v>
      </c>
      <c r="E143" s="66">
        <v>47498</v>
      </c>
      <c r="F143" s="20"/>
      <c r="G14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43" s="19"/>
      <c r="I14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43" s="20"/>
      <c r="K14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43" s="34"/>
      <c r="N143" s="4">
        <v>1</v>
      </c>
      <c r="O143" s="39" t="str">
        <f>IF(AND(N143=1,Tabuľka3[[#This Row],[Dosiahnutý štandardný výstup v čase predloženia ŽoNFP7]]&gt;=0),Tabuľka3[[#This Row],[Dosiahnutý štandardný výstup v čase predloženia ŽoNFP7]],0)</f>
        <v/>
      </c>
    </row>
    <row r="144" spans="1:15" s="4" customFormat="1" ht="18" customHeight="1" x14ac:dyDescent="0.25">
      <c r="A144" s="59" t="s">
        <v>24</v>
      </c>
      <c r="B144" s="14" t="s">
        <v>53</v>
      </c>
      <c r="C144" s="60">
        <v>706</v>
      </c>
      <c r="D144" s="61" t="s">
        <v>224</v>
      </c>
      <c r="E144" s="66">
        <v>47498</v>
      </c>
      <c r="F144" s="20"/>
      <c r="G14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44" s="19"/>
      <c r="I14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44" s="20"/>
      <c r="K14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44" s="34"/>
      <c r="N144" s="4">
        <v>1</v>
      </c>
      <c r="O144" s="39" t="str">
        <f>IF(AND(N144=1,Tabuľka3[[#This Row],[Dosiahnutý štandardný výstup v čase predloženia ŽoNFP7]]&gt;=0),Tabuľka3[[#This Row],[Dosiahnutý štandardný výstup v čase predloženia ŽoNFP7]],0)</f>
        <v/>
      </c>
    </row>
    <row r="145" spans="1:15" s="4" customFormat="1" ht="18" customHeight="1" x14ac:dyDescent="0.25">
      <c r="A145" s="59" t="s">
        <v>24</v>
      </c>
      <c r="B145" s="14" t="s">
        <v>53</v>
      </c>
      <c r="C145" s="60">
        <v>734</v>
      </c>
      <c r="D145" s="61" t="s">
        <v>228</v>
      </c>
      <c r="E145" s="66">
        <v>47498</v>
      </c>
      <c r="F145" s="20"/>
      <c r="G14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45" s="19"/>
      <c r="I14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45" s="20"/>
      <c r="K14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45" s="34"/>
      <c r="N145" s="4">
        <v>1</v>
      </c>
      <c r="O145" s="39" t="str">
        <f>IF(AND(N145=1,Tabuľka3[[#This Row],[Dosiahnutý štandardný výstup v čase predloženia ŽoNFP7]]&gt;=0),Tabuľka3[[#This Row],[Dosiahnutý štandardný výstup v čase predloženia ŽoNFP7]],0)</f>
        <v/>
      </c>
    </row>
    <row r="146" spans="1:15" s="4" customFormat="1" ht="18" customHeight="1" x14ac:dyDescent="0.25">
      <c r="A146" s="59" t="s">
        <v>24</v>
      </c>
      <c r="B146" s="14" t="s">
        <v>53</v>
      </c>
      <c r="C146" s="60">
        <v>715</v>
      </c>
      <c r="D146" s="61" t="s">
        <v>181</v>
      </c>
      <c r="E146" s="66">
        <v>47498</v>
      </c>
      <c r="F146" s="20"/>
      <c r="G14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46" s="19"/>
      <c r="I14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46" s="20"/>
      <c r="K14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46" s="34"/>
      <c r="N146" s="4">
        <v>1</v>
      </c>
      <c r="O146" s="39" t="str">
        <f>IF(AND(N146=1,Tabuľka3[[#This Row],[Dosiahnutý štandardný výstup v čase predloženia ŽoNFP7]]&gt;=0),Tabuľka3[[#This Row],[Dosiahnutý štandardný výstup v čase predloženia ŽoNFP7]],0)</f>
        <v/>
      </c>
    </row>
    <row r="147" spans="1:15" s="4" customFormat="1" ht="18" customHeight="1" x14ac:dyDescent="0.25">
      <c r="A147" s="59" t="s">
        <v>24</v>
      </c>
      <c r="B147" s="14" t="s">
        <v>53</v>
      </c>
      <c r="C147" s="60">
        <v>808</v>
      </c>
      <c r="D147" s="61" t="s">
        <v>182</v>
      </c>
      <c r="E147" s="66">
        <v>47498</v>
      </c>
      <c r="F147" s="20"/>
      <c r="G14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47" s="19"/>
      <c r="I14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47" s="20"/>
      <c r="K14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47" s="34"/>
      <c r="N147" s="4">
        <v>1</v>
      </c>
      <c r="O147" s="39" t="str">
        <f>IF(AND(N147=1,Tabuľka3[[#This Row],[Dosiahnutý štandardný výstup v čase predloženia ŽoNFP7]]&gt;=0),Tabuľka3[[#This Row],[Dosiahnutý štandardný výstup v čase predloženia ŽoNFP7]],0)</f>
        <v/>
      </c>
    </row>
    <row r="148" spans="1:15" s="4" customFormat="1" ht="18" customHeight="1" x14ac:dyDescent="0.25">
      <c r="A148" s="59" t="s">
        <v>24</v>
      </c>
      <c r="B148" s="14" t="s">
        <v>53</v>
      </c>
      <c r="C148" s="60">
        <v>727</v>
      </c>
      <c r="D148" s="61" t="s">
        <v>229</v>
      </c>
      <c r="E148" s="66">
        <v>47498</v>
      </c>
      <c r="F148" s="20"/>
      <c r="G14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48" s="19"/>
      <c r="I14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48" s="20"/>
      <c r="K14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48" s="34"/>
      <c r="N148" s="4">
        <v>1</v>
      </c>
      <c r="O148" s="39" t="str">
        <f>IF(AND(N148=1,Tabuľka3[[#This Row],[Dosiahnutý štandardný výstup v čase predloženia ŽoNFP7]]&gt;=0),Tabuľka3[[#This Row],[Dosiahnutý štandardný výstup v čase predloženia ŽoNFP7]],0)</f>
        <v/>
      </c>
    </row>
    <row r="149" spans="1:15" s="4" customFormat="1" ht="18" customHeight="1" x14ac:dyDescent="0.25">
      <c r="A149" s="59" t="s">
        <v>24</v>
      </c>
      <c r="B149" s="14" t="s">
        <v>53</v>
      </c>
      <c r="C149" s="60">
        <v>728</v>
      </c>
      <c r="D149" s="61" t="s">
        <v>230</v>
      </c>
      <c r="E149" s="66">
        <v>47498</v>
      </c>
      <c r="F149" s="20"/>
      <c r="G14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49" s="19"/>
      <c r="I14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49" s="20"/>
      <c r="K14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49" s="34"/>
      <c r="N149" s="4">
        <v>1</v>
      </c>
      <c r="O149" s="39" t="str">
        <f>IF(AND(N149=1,Tabuľka3[[#This Row],[Dosiahnutý štandardný výstup v čase predloženia ŽoNFP7]]&gt;=0),Tabuľka3[[#This Row],[Dosiahnutý štandardný výstup v čase predloženia ŽoNFP7]],0)</f>
        <v/>
      </c>
    </row>
    <row r="150" spans="1:15" s="4" customFormat="1" ht="18" customHeight="1" x14ac:dyDescent="0.25">
      <c r="A150" s="59" t="s">
        <v>24</v>
      </c>
      <c r="B150" s="14" t="s">
        <v>53</v>
      </c>
      <c r="C150" s="60">
        <v>815</v>
      </c>
      <c r="D150" s="61" t="s">
        <v>231</v>
      </c>
      <c r="E150" s="66">
        <v>47498</v>
      </c>
      <c r="F150" s="20"/>
      <c r="G15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50" s="19"/>
      <c r="I15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50" s="20"/>
      <c r="K15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50" s="34"/>
      <c r="N150" s="4">
        <v>1</v>
      </c>
      <c r="O150" s="39" t="str">
        <f>IF(AND(N150=1,Tabuľka3[[#This Row],[Dosiahnutý štandardný výstup v čase predloženia ŽoNFP7]]&gt;=0),Tabuľka3[[#This Row],[Dosiahnutý štandardný výstup v čase predloženia ŽoNFP7]],0)</f>
        <v/>
      </c>
    </row>
    <row r="151" spans="1:15" s="4" customFormat="1" ht="18" customHeight="1" x14ac:dyDescent="0.25">
      <c r="A151" s="59" t="s">
        <v>24</v>
      </c>
      <c r="B151" s="14" t="s">
        <v>53</v>
      </c>
      <c r="C151" s="60">
        <v>701</v>
      </c>
      <c r="D151" s="61" t="s">
        <v>232</v>
      </c>
      <c r="E151" s="66">
        <v>47498</v>
      </c>
      <c r="F151" s="20"/>
      <c r="G15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51" s="19"/>
      <c r="I15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51" s="20"/>
      <c r="K15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51" s="34"/>
      <c r="N151" s="4">
        <v>1</v>
      </c>
      <c r="O151" s="39" t="str">
        <f>IF(AND(N151=1,Tabuľka3[[#This Row],[Dosiahnutý štandardný výstup v čase predloženia ŽoNFP7]]&gt;=0),Tabuľka3[[#This Row],[Dosiahnutý štandardný výstup v čase predloženia ŽoNFP7]],0)</f>
        <v/>
      </c>
    </row>
    <row r="152" spans="1:15" s="4" customFormat="1" ht="18" customHeight="1" x14ac:dyDescent="0.25">
      <c r="A152" s="59" t="s">
        <v>24</v>
      </c>
      <c r="B152" s="14" t="s">
        <v>53</v>
      </c>
      <c r="C152" s="60">
        <v>740</v>
      </c>
      <c r="D152" s="61" t="s">
        <v>233</v>
      </c>
      <c r="E152" s="66">
        <v>47498</v>
      </c>
      <c r="F152" s="20"/>
      <c r="G15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52" s="19"/>
      <c r="I15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52" s="20"/>
      <c r="K15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52" s="34"/>
      <c r="N152" s="4">
        <v>1</v>
      </c>
      <c r="O152" s="39" t="str">
        <f>IF(AND(N152=1,Tabuľka3[[#This Row],[Dosiahnutý štandardný výstup v čase predloženia ŽoNFP7]]&gt;=0),Tabuľka3[[#This Row],[Dosiahnutý štandardný výstup v čase predloženia ŽoNFP7]],0)</f>
        <v/>
      </c>
    </row>
    <row r="153" spans="1:15" s="4" customFormat="1" ht="18" customHeight="1" x14ac:dyDescent="0.25">
      <c r="A153" s="59" t="s">
        <v>24</v>
      </c>
      <c r="B153" s="14" t="s">
        <v>53</v>
      </c>
      <c r="C153" s="60">
        <v>741</v>
      </c>
      <c r="D153" s="61" t="s">
        <v>234</v>
      </c>
      <c r="E153" s="66">
        <v>47498</v>
      </c>
      <c r="F153" s="20"/>
      <c r="G15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53" s="19"/>
      <c r="I15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53" s="20"/>
      <c r="K15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53" s="34"/>
      <c r="N153" s="4">
        <v>1</v>
      </c>
      <c r="O153" s="39" t="str">
        <f>IF(AND(N153=1,Tabuľka3[[#This Row],[Dosiahnutý štandardný výstup v čase predloženia ŽoNFP7]]&gt;=0),Tabuľka3[[#This Row],[Dosiahnutý štandardný výstup v čase predloženia ŽoNFP7]],0)</f>
        <v/>
      </c>
    </row>
    <row r="154" spans="1:15" s="4" customFormat="1" ht="18" customHeight="1" x14ac:dyDescent="0.25">
      <c r="A154" s="59" t="s">
        <v>24</v>
      </c>
      <c r="B154" s="14" t="s">
        <v>53</v>
      </c>
      <c r="C154" s="60">
        <v>742</v>
      </c>
      <c r="D154" s="61" t="s">
        <v>235</v>
      </c>
      <c r="E154" s="66">
        <v>47498</v>
      </c>
      <c r="F154" s="20"/>
      <c r="G15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54" s="19"/>
      <c r="I15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54" s="20"/>
      <c r="K15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54" s="34"/>
      <c r="N154" s="4">
        <v>1</v>
      </c>
      <c r="O154" s="39" t="str">
        <f>IF(AND(N154=1,Tabuľka3[[#This Row],[Dosiahnutý štandardný výstup v čase predloženia ŽoNFP7]]&gt;=0),Tabuľka3[[#This Row],[Dosiahnutý štandardný výstup v čase predloženia ŽoNFP7]],0)</f>
        <v/>
      </c>
    </row>
    <row r="155" spans="1:15" s="4" customFormat="1" ht="18" customHeight="1" x14ac:dyDescent="0.25">
      <c r="A155" s="59" t="s">
        <v>24</v>
      </c>
      <c r="B155" s="14" t="s">
        <v>53</v>
      </c>
      <c r="C155" s="60">
        <v>743</v>
      </c>
      <c r="D155" s="61" t="s">
        <v>236</v>
      </c>
      <c r="E155" s="66">
        <v>47498</v>
      </c>
      <c r="F155" s="20"/>
      <c r="G15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55" s="19"/>
      <c r="I15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55" s="20"/>
      <c r="K15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55" s="34"/>
      <c r="N155" s="4">
        <v>1</v>
      </c>
      <c r="O155" s="39" t="str">
        <f>IF(AND(N155=1,Tabuľka3[[#This Row],[Dosiahnutý štandardný výstup v čase predloženia ŽoNFP7]]&gt;=0),Tabuľka3[[#This Row],[Dosiahnutý štandardný výstup v čase predloženia ŽoNFP7]],0)</f>
        <v/>
      </c>
    </row>
    <row r="156" spans="1:15" s="4" customFormat="1" ht="18" customHeight="1" x14ac:dyDescent="0.25">
      <c r="A156" s="59" t="s">
        <v>24</v>
      </c>
      <c r="B156" s="14" t="s">
        <v>53</v>
      </c>
      <c r="C156" s="60">
        <v>809</v>
      </c>
      <c r="D156" s="61" t="s">
        <v>237</v>
      </c>
      <c r="E156" s="66">
        <v>47498</v>
      </c>
      <c r="F156" s="20"/>
      <c r="G15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56" s="19"/>
      <c r="I15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56" s="20"/>
      <c r="K15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56" s="34"/>
      <c r="N156" s="4">
        <v>1</v>
      </c>
      <c r="O156" s="39" t="str">
        <f>IF(AND(N156=1,Tabuľka3[[#This Row],[Dosiahnutý štandardný výstup v čase predloženia ŽoNFP7]]&gt;=0),Tabuľka3[[#This Row],[Dosiahnutý štandardný výstup v čase predloženia ŽoNFP7]],0)</f>
        <v/>
      </c>
    </row>
    <row r="157" spans="1:15" s="4" customFormat="1" ht="18" customHeight="1" x14ac:dyDescent="0.25">
      <c r="A157" s="59" t="s">
        <v>24</v>
      </c>
      <c r="B157" s="14" t="s">
        <v>53</v>
      </c>
      <c r="C157" s="60">
        <v>810</v>
      </c>
      <c r="D157" s="61" t="s">
        <v>238</v>
      </c>
      <c r="E157" s="66">
        <v>47498</v>
      </c>
      <c r="F157" s="20"/>
      <c r="G15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57" s="19"/>
      <c r="I15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57" s="20"/>
      <c r="K15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57" s="34"/>
      <c r="N157" s="4">
        <v>1</v>
      </c>
      <c r="O157" s="39" t="str">
        <f>IF(AND(N157=1,Tabuľka3[[#This Row],[Dosiahnutý štandardný výstup v čase predloženia ŽoNFP7]]&gt;=0),Tabuľka3[[#This Row],[Dosiahnutý štandardný výstup v čase predloženia ŽoNFP7]],0)</f>
        <v/>
      </c>
    </row>
    <row r="158" spans="1:15" s="4" customFormat="1" ht="18" customHeight="1" x14ac:dyDescent="0.25">
      <c r="A158" s="59" t="s">
        <v>24</v>
      </c>
      <c r="B158" s="14" t="s">
        <v>53</v>
      </c>
      <c r="C158" s="60">
        <v>702</v>
      </c>
      <c r="D158" s="61" t="s">
        <v>239</v>
      </c>
      <c r="E158" s="66">
        <v>47498</v>
      </c>
      <c r="F158" s="20"/>
      <c r="G15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58" s="19"/>
      <c r="I15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58" s="20"/>
      <c r="K15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58" s="34"/>
      <c r="N158" s="4">
        <v>1</v>
      </c>
      <c r="O158" s="39" t="str">
        <f>IF(AND(N158=1,Tabuľka3[[#This Row],[Dosiahnutý štandardný výstup v čase predloženia ŽoNFP7]]&gt;=0),Tabuľka3[[#This Row],[Dosiahnutý štandardný výstup v čase predloženia ŽoNFP7]],0)</f>
        <v/>
      </c>
    </row>
    <row r="159" spans="1:15" s="4" customFormat="1" ht="18" customHeight="1" x14ac:dyDescent="0.25">
      <c r="A159" s="59" t="s">
        <v>24</v>
      </c>
      <c r="B159" s="14" t="s">
        <v>53</v>
      </c>
      <c r="C159" s="60">
        <v>817</v>
      </c>
      <c r="D159" s="61" t="s">
        <v>240</v>
      </c>
      <c r="E159" s="66">
        <v>47498</v>
      </c>
      <c r="F159" s="20"/>
      <c r="G15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59" s="19"/>
      <c r="I15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59" s="20"/>
      <c r="K15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59" s="34"/>
      <c r="N159" s="4">
        <v>1</v>
      </c>
      <c r="O159" s="39" t="str">
        <f>IF(AND(N159=1,Tabuľka3[[#This Row],[Dosiahnutý štandardný výstup v čase predloženia ŽoNFP7]]&gt;=0),Tabuľka3[[#This Row],[Dosiahnutý štandardný výstup v čase predloženia ŽoNFP7]],0)</f>
        <v/>
      </c>
    </row>
    <row r="160" spans="1:15" s="4" customFormat="1" ht="18" customHeight="1" x14ac:dyDescent="0.25">
      <c r="A160" s="59" t="s">
        <v>24</v>
      </c>
      <c r="B160" s="14" t="s">
        <v>53</v>
      </c>
      <c r="C160" s="60">
        <v>820</v>
      </c>
      <c r="D160" s="61" t="s">
        <v>241</v>
      </c>
      <c r="E160" s="66">
        <v>47498</v>
      </c>
      <c r="F160" s="20"/>
      <c r="G16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60" s="19"/>
      <c r="I16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60" s="20"/>
      <c r="K16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60" s="34"/>
      <c r="N160" s="4">
        <v>1</v>
      </c>
      <c r="O160" s="39" t="str">
        <f>IF(AND(N160=1,Tabuľka3[[#This Row],[Dosiahnutý štandardný výstup v čase predloženia ŽoNFP7]]&gt;=0),Tabuľka3[[#This Row],[Dosiahnutý štandardný výstup v čase predloženia ŽoNFP7]],0)</f>
        <v/>
      </c>
    </row>
    <row r="161" spans="1:15" s="4" customFormat="1" ht="18" customHeight="1" x14ac:dyDescent="0.25">
      <c r="A161" s="59" t="s">
        <v>24</v>
      </c>
      <c r="B161" s="14" t="s">
        <v>53</v>
      </c>
      <c r="C161" s="60">
        <v>805</v>
      </c>
      <c r="D161" s="61" t="s">
        <v>242</v>
      </c>
      <c r="E161" s="66">
        <v>47498</v>
      </c>
      <c r="F161" s="20"/>
      <c r="G16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61" s="19"/>
      <c r="I16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61" s="20"/>
      <c r="K16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61" s="34"/>
      <c r="N161" s="4">
        <v>1</v>
      </c>
      <c r="O161" s="39" t="str">
        <f>IF(AND(N161=1,Tabuľka3[[#This Row],[Dosiahnutý štandardný výstup v čase predloženia ŽoNFP7]]&gt;=0),Tabuľka3[[#This Row],[Dosiahnutý štandardný výstup v čase predloženia ŽoNFP7]],0)</f>
        <v/>
      </c>
    </row>
    <row r="162" spans="1:15" s="4" customFormat="1" ht="18" customHeight="1" x14ac:dyDescent="0.25">
      <c r="A162" s="59" t="s">
        <v>24</v>
      </c>
      <c r="B162" s="14" t="s">
        <v>53</v>
      </c>
      <c r="C162" s="60">
        <v>614</v>
      </c>
      <c r="D162" s="61" t="s">
        <v>183</v>
      </c>
      <c r="E162" s="66">
        <v>47498</v>
      </c>
      <c r="F162" s="20"/>
      <c r="G16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62" s="19"/>
      <c r="I16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62" s="20"/>
      <c r="K16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62" s="34"/>
      <c r="N162" s="4">
        <v>1</v>
      </c>
      <c r="O162" s="39" t="str">
        <f>IF(AND(N162=1,Tabuľka3[[#This Row],[Dosiahnutý štandardný výstup v čase predloženia ŽoNFP7]]&gt;=0),Tabuľka3[[#This Row],[Dosiahnutý štandardný výstup v čase predloženia ŽoNFP7]],0)</f>
        <v/>
      </c>
    </row>
    <row r="163" spans="1:15" s="4" customFormat="1" ht="18" customHeight="1" x14ac:dyDescent="0.25">
      <c r="A163" s="59" t="s">
        <v>24</v>
      </c>
      <c r="B163" s="14" t="s">
        <v>53</v>
      </c>
      <c r="C163" s="60">
        <v>714</v>
      </c>
      <c r="D163" s="61" t="s">
        <v>184</v>
      </c>
      <c r="E163" s="66">
        <v>47498</v>
      </c>
      <c r="F163" s="20"/>
      <c r="G16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63" s="19"/>
      <c r="I16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63" s="20"/>
      <c r="K16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63" s="34"/>
      <c r="N163" s="4">
        <v>1</v>
      </c>
      <c r="O163" s="39" t="str">
        <f>IF(AND(N163=1,Tabuľka3[[#This Row],[Dosiahnutý štandardný výstup v čase predloženia ŽoNFP7]]&gt;=0),Tabuľka3[[#This Row],[Dosiahnutý štandardný výstup v čase predloženia ŽoNFP7]],0)</f>
        <v/>
      </c>
    </row>
    <row r="164" spans="1:15" s="4" customFormat="1" ht="18" customHeight="1" x14ac:dyDescent="0.25">
      <c r="A164" s="59" t="s">
        <v>24</v>
      </c>
      <c r="B164" s="14" t="s">
        <v>53</v>
      </c>
      <c r="C164" s="60">
        <v>708</v>
      </c>
      <c r="D164" s="61" t="s">
        <v>185</v>
      </c>
      <c r="E164" s="66">
        <v>47498</v>
      </c>
      <c r="F164" s="20"/>
      <c r="G16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64" s="19"/>
      <c r="I16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64" s="20"/>
      <c r="K16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64" s="34"/>
      <c r="N164" s="4">
        <v>1</v>
      </c>
      <c r="O164" s="39" t="str">
        <f>IF(AND(N164=1,Tabuľka3[[#This Row],[Dosiahnutý štandardný výstup v čase predloženia ŽoNFP7]]&gt;=0),Tabuľka3[[#This Row],[Dosiahnutý štandardný výstup v čase predloženia ŽoNFP7]],0)</f>
        <v/>
      </c>
    </row>
    <row r="165" spans="1:15" s="4" customFormat="1" ht="18" customHeight="1" x14ac:dyDescent="0.25">
      <c r="A165" s="59" t="s">
        <v>24</v>
      </c>
      <c r="B165" s="14" t="s">
        <v>53</v>
      </c>
      <c r="C165" s="60">
        <v>610</v>
      </c>
      <c r="D165" s="61" t="s">
        <v>186</v>
      </c>
      <c r="E165" s="66">
        <v>47498</v>
      </c>
      <c r="F165" s="20"/>
      <c r="G16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65" s="19"/>
      <c r="I16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65" s="20"/>
      <c r="K16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65" s="34"/>
      <c r="N165" s="4">
        <v>1</v>
      </c>
      <c r="O165" s="39" t="str">
        <f>IF(AND(N165=1,Tabuľka3[[#This Row],[Dosiahnutý štandardný výstup v čase predloženia ŽoNFP7]]&gt;=0),Tabuľka3[[#This Row],[Dosiahnutý štandardný výstup v čase predloženia ŽoNFP7]],0)</f>
        <v/>
      </c>
    </row>
    <row r="166" spans="1:15" s="4" customFormat="1" ht="18" customHeight="1" x14ac:dyDescent="0.25">
      <c r="A166" s="59" t="s">
        <v>24</v>
      </c>
      <c r="B166" s="14" t="s">
        <v>53</v>
      </c>
      <c r="C166" s="60">
        <v>611</v>
      </c>
      <c r="D166" s="61" t="s">
        <v>187</v>
      </c>
      <c r="E166" s="66">
        <v>47498</v>
      </c>
      <c r="F166" s="20"/>
      <c r="G16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66" s="19"/>
      <c r="I16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66" s="20"/>
      <c r="K16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66" s="34"/>
      <c r="N166" s="4">
        <v>1</v>
      </c>
      <c r="O166" s="39" t="str">
        <f>IF(AND(N166=1,Tabuľka3[[#This Row],[Dosiahnutý štandardný výstup v čase predloženia ŽoNFP7]]&gt;=0),Tabuľka3[[#This Row],[Dosiahnutý štandardný výstup v čase predloženia ŽoNFP7]],0)</f>
        <v/>
      </c>
    </row>
    <row r="167" spans="1:15" s="4" customFormat="1" ht="18" customHeight="1" x14ac:dyDescent="0.25">
      <c r="A167" s="59" t="s">
        <v>24</v>
      </c>
      <c r="B167" s="14" t="s">
        <v>53</v>
      </c>
      <c r="C167" s="60">
        <v>730</v>
      </c>
      <c r="D167" s="61" t="s">
        <v>188</v>
      </c>
      <c r="E167" s="66">
        <v>47498</v>
      </c>
      <c r="F167" s="20"/>
      <c r="G16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67" s="19"/>
      <c r="I16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67" s="20"/>
      <c r="K16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67" s="34"/>
      <c r="N167" s="4">
        <v>1</v>
      </c>
      <c r="O167" s="39" t="str">
        <f>IF(AND(N167=1,Tabuľka3[[#This Row],[Dosiahnutý štandardný výstup v čase predloženia ŽoNFP7]]&gt;=0),Tabuľka3[[#This Row],[Dosiahnutý štandardný výstup v čase predloženia ŽoNFP7]],0)</f>
        <v/>
      </c>
    </row>
    <row r="168" spans="1:15" s="4" customFormat="1" ht="18" customHeight="1" x14ac:dyDescent="0.25">
      <c r="A168" s="59" t="s">
        <v>24</v>
      </c>
      <c r="B168" s="14" t="s">
        <v>53</v>
      </c>
      <c r="C168" s="60">
        <v>709</v>
      </c>
      <c r="D168" s="61" t="s">
        <v>189</v>
      </c>
      <c r="E168" s="66">
        <v>47498</v>
      </c>
      <c r="F168" s="20"/>
      <c r="G16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68" s="19"/>
      <c r="I16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68" s="20"/>
      <c r="K16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68" s="34"/>
      <c r="N168" s="4">
        <v>1</v>
      </c>
      <c r="O168" s="39" t="str">
        <f>IF(AND(N168=1,Tabuľka3[[#This Row],[Dosiahnutý štandardný výstup v čase predloženia ŽoNFP7]]&gt;=0),Tabuľka3[[#This Row],[Dosiahnutý štandardný výstup v čase predloženia ŽoNFP7]],0)</f>
        <v/>
      </c>
    </row>
    <row r="169" spans="1:15" s="4" customFormat="1" ht="18" customHeight="1" x14ac:dyDescent="0.25">
      <c r="A169" s="59" t="s">
        <v>24</v>
      </c>
      <c r="B169" s="14" t="s">
        <v>53</v>
      </c>
      <c r="C169" s="60">
        <v>811</v>
      </c>
      <c r="D169" s="61" t="s">
        <v>190</v>
      </c>
      <c r="E169" s="66">
        <v>47498</v>
      </c>
      <c r="F169" s="20"/>
      <c r="G16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69" s="19"/>
      <c r="I16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69" s="20"/>
      <c r="K16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69" s="34"/>
      <c r="N169" s="4">
        <v>1</v>
      </c>
      <c r="O169" s="39" t="str">
        <f>IF(AND(N169=1,Tabuľka3[[#This Row],[Dosiahnutý štandardný výstup v čase predloženia ŽoNFP7]]&gt;=0),Tabuľka3[[#This Row],[Dosiahnutý štandardný výstup v čase predloženia ŽoNFP7]],0)</f>
        <v/>
      </c>
    </row>
    <row r="170" spans="1:15" s="4" customFormat="1" ht="18" customHeight="1" x14ac:dyDescent="0.25">
      <c r="A170" s="59" t="s">
        <v>24</v>
      </c>
      <c r="B170" s="14" t="s">
        <v>53</v>
      </c>
      <c r="C170" s="60">
        <v>826</v>
      </c>
      <c r="D170" s="61" t="s">
        <v>191</v>
      </c>
      <c r="E170" s="66">
        <v>47498</v>
      </c>
      <c r="F170" s="20"/>
      <c r="G17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70" s="19"/>
      <c r="I17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70" s="20"/>
      <c r="K17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70" s="34"/>
      <c r="N170" s="4">
        <v>1</v>
      </c>
      <c r="O170" s="39" t="str">
        <f>IF(AND(N170=1,Tabuľka3[[#This Row],[Dosiahnutý štandardný výstup v čase predloženia ŽoNFP7]]&gt;=0),Tabuľka3[[#This Row],[Dosiahnutý štandardný výstup v čase predloženia ŽoNFP7]],0)</f>
        <v/>
      </c>
    </row>
    <row r="171" spans="1:15" s="4" customFormat="1" ht="18" customHeight="1" x14ac:dyDescent="0.25">
      <c r="A171" s="59" t="s">
        <v>24</v>
      </c>
      <c r="B171" s="14" t="s">
        <v>53</v>
      </c>
      <c r="C171" s="60">
        <v>713</v>
      </c>
      <c r="D171" s="61" t="s">
        <v>192</v>
      </c>
      <c r="E171" s="66">
        <v>47498</v>
      </c>
      <c r="F171" s="20"/>
      <c r="G17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71" s="19"/>
      <c r="I17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71" s="20"/>
      <c r="K17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71" s="34"/>
      <c r="N171" s="4">
        <v>1</v>
      </c>
      <c r="O171" s="39" t="str">
        <f>IF(AND(N171=1,Tabuľka3[[#This Row],[Dosiahnutý štandardný výstup v čase predloženia ŽoNFP7]]&gt;=0),Tabuľka3[[#This Row],[Dosiahnutý štandardný výstup v čase predloženia ŽoNFP7]],0)</f>
        <v/>
      </c>
    </row>
    <row r="172" spans="1:15" s="4" customFormat="1" ht="18" customHeight="1" x14ac:dyDescent="0.25">
      <c r="A172" s="59" t="s">
        <v>24</v>
      </c>
      <c r="B172" s="14" t="s">
        <v>53</v>
      </c>
      <c r="C172" s="60">
        <v>726</v>
      </c>
      <c r="D172" s="61" t="s">
        <v>193</v>
      </c>
      <c r="E172" s="66">
        <v>47498</v>
      </c>
      <c r="F172" s="20"/>
      <c r="G17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72" s="19"/>
      <c r="I17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72" s="20"/>
      <c r="K17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72" s="34"/>
      <c r="N172" s="4">
        <v>1</v>
      </c>
      <c r="O172" s="39" t="str">
        <f>IF(AND(N172=1,Tabuľka3[[#This Row],[Dosiahnutý štandardný výstup v čase predloženia ŽoNFP7]]&gt;=0),Tabuľka3[[#This Row],[Dosiahnutý štandardný výstup v čase predloženia ŽoNFP7]],0)</f>
        <v/>
      </c>
    </row>
    <row r="173" spans="1:15" s="4" customFormat="1" ht="18" customHeight="1" x14ac:dyDescent="0.25">
      <c r="A173" s="59" t="s">
        <v>24</v>
      </c>
      <c r="B173" s="14" t="s">
        <v>53</v>
      </c>
      <c r="C173" s="60">
        <v>739</v>
      </c>
      <c r="D173" s="61" t="s">
        <v>195</v>
      </c>
      <c r="E173" s="66">
        <v>47498</v>
      </c>
      <c r="F173" s="20"/>
      <c r="G17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73" s="19"/>
      <c r="I17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73" s="20"/>
      <c r="K17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73" s="34"/>
      <c r="N173" s="4">
        <v>1</v>
      </c>
      <c r="O173" s="39" t="str">
        <f>IF(AND(N173=1,Tabuľka3[[#This Row],[Dosiahnutý štandardný výstup v čase predloženia ŽoNFP7]]&gt;=0),Tabuľka3[[#This Row],[Dosiahnutý štandardný výstup v čase predloženia ŽoNFP7]],0)</f>
        <v/>
      </c>
    </row>
    <row r="174" spans="1:15" s="4" customFormat="1" ht="18" customHeight="1" x14ac:dyDescent="0.25">
      <c r="A174" s="59" t="s">
        <v>24</v>
      </c>
      <c r="B174" s="14" t="s">
        <v>53</v>
      </c>
      <c r="C174" s="60">
        <v>744</v>
      </c>
      <c r="D174" s="61" t="s">
        <v>196</v>
      </c>
      <c r="E174" s="66">
        <v>47498</v>
      </c>
      <c r="F174" s="20"/>
      <c r="G17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74" s="19"/>
      <c r="I17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74" s="20"/>
      <c r="K17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74" s="34"/>
      <c r="N174" s="4">
        <v>1</v>
      </c>
      <c r="O174" s="39" t="str">
        <f>IF(AND(N174=1,Tabuľka3[[#This Row],[Dosiahnutý štandardný výstup v čase predloženia ŽoNFP7]]&gt;=0),Tabuľka3[[#This Row],[Dosiahnutý štandardný výstup v čase predloženia ŽoNFP7]],0)</f>
        <v/>
      </c>
    </row>
    <row r="175" spans="1:15" s="4" customFormat="1" ht="18" customHeight="1" x14ac:dyDescent="0.25">
      <c r="A175" s="59" t="s">
        <v>24</v>
      </c>
      <c r="B175" s="14" t="s">
        <v>53</v>
      </c>
      <c r="C175" s="60">
        <v>745</v>
      </c>
      <c r="D175" s="61" t="s">
        <v>197</v>
      </c>
      <c r="E175" s="66">
        <v>47498</v>
      </c>
      <c r="F175" s="20"/>
      <c r="G17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75" s="19"/>
      <c r="I17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75" s="20"/>
      <c r="K17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75" s="34"/>
      <c r="N175" s="4">
        <v>1</v>
      </c>
      <c r="O175" s="39" t="str">
        <f>IF(AND(N175=1,Tabuľka3[[#This Row],[Dosiahnutý štandardný výstup v čase predloženia ŽoNFP7]]&gt;=0),Tabuľka3[[#This Row],[Dosiahnutý štandardný výstup v čase predloženia ŽoNFP7]],0)</f>
        <v/>
      </c>
    </row>
    <row r="176" spans="1:15" s="4" customFormat="1" ht="18" customHeight="1" x14ac:dyDescent="0.25">
      <c r="A176" s="59" t="s">
        <v>24</v>
      </c>
      <c r="B176" s="14" t="s">
        <v>53</v>
      </c>
      <c r="C176" s="60">
        <v>737</v>
      </c>
      <c r="D176" s="61" t="s">
        <v>198</v>
      </c>
      <c r="E176" s="66">
        <v>47498</v>
      </c>
      <c r="F176" s="20"/>
      <c r="G17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76" s="19"/>
      <c r="I17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76" s="20"/>
      <c r="K17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76" s="34"/>
      <c r="N176" s="4">
        <v>1</v>
      </c>
      <c r="O176" s="39" t="str">
        <f>IF(AND(N176=1,Tabuľka3[[#This Row],[Dosiahnutý štandardný výstup v čase predloženia ŽoNFP7]]&gt;=0),Tabuľka3[[#This Row],[Dosiahnutý štandardný výstup v čase predloženia ŽoNFP7]],0)</f>
        <v/>
      </c>
    </row>
    <row r="177" spans="1:15" s="4" customFormat="1" ht="18" customHeight="1" x14ac:dyDescent="0.25">
      <c r="A177" s="59" t="s">
        <v>24</v>
      </c>
      <c r="B177" s="14" t="s">
        <v>53</v>
      </c>
      <c r="C177" s="60">
        <v>738</v>
      </c>
      <c r="D177" s="61" t="s">
        <v>199</v>
      </c>
      <c r="E177" s="66">
        <v>47498</v>
      </c>
      <c r="F177" s="20"/>
      <c r="G17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77" s="19"/>
      <c r="I17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77" s="20"/>
      <c r="K17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77" s="34"/>
      <c r="N177" s="4">
        <v>1</v>
      </c>
      <c r="O177" s="39" t="str">
        <f>IF(AND(N177=1,Tabuľka3[[#This Row],[Dosiahnutý štandardný výstup v čase predloženia ŽoNFP7]]&gt;=0),Tabuľka3[[#This Row],[Dosiahnutý štandardný výstup v čase predloženia ŽoNFP7]],0)</f>
        <v/>
      </c>
    </row>
    <row r="178" spans="1:15" s="4" customFormat="1" ht="18" customHeight="1" x14ac:dyDescent="0.25">
      <c r="A178" s="59" t="s">
        <v>24</v>
      </c>
      <c r="B178" s="14" t="s">
        <v>53</v>
      </c>
      <c r="C178" s="60">
        <v>718</v>
      </c>
      <c r="D178" s="61" t="s">
        <v>200</v>
      </c>
      <c r="E178" s="66">
        <v>47498</v>
      </c>
      <c r="F178" s="20"/>
      <c r="G17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78" s="19"/>
      <c r="I17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78" s="20"/>
      <c r="K17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78" s="34"/>
      <c r="N178" s="4">
        <v>1</v>
      </c>
      <c r="O178" s="39" t="str">
        <f>IF(AND(N178=1,Tabuľka3[[#This Row],[Dosiahnutý štandardný výstup v čase predloženia ŽoNFP7]]&gt;=0),Tabuľka3[[#This Row],[Dosiahnutý štandardný výstup v čase predloženia ŽoNFP7]],0)</f>
        <v/>
      </c>
    </row>
    <row r="179" spans="1:15" s="4" customFormat="1" ht="18" customHeight="1" x14ac:dyDescent="0.25">
      <c r="A179" s="59" t="s">
        <v>24</v>
      </c>
      <c r="B179" s="14" t="s">
        <v>53</v>
      </c>
      <c r="C179" s="60">
        <v>719</v>
      </c>
      <c r="D179" s="61" t="s">
        <v>201</v>
      </c>
      <c r="E179" s="66">
        <v>47498</v>
      </c>
      <c r="F179" s="20"/>
      <c r="G17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79" s="19"/>
      <c r="I17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79" s="20"/>
      <c r="K17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79" s="34"/>
      <c r="N179" s="4">
        <v>0</v>
      </c>
      <c r="O179" s="39">
        <f>IF(AND(N179=1,Tabuľka3[[#This Row],[Dosiahnutý štandardný výstup v čase predloženia ŽoNFP7]]&gt;=0),Tabuľka3[[#This Row],[Dosiahnutý štandardný výstup v čase predloženia ŽoNFP7]],0)</f>
        <v>0</v>
      </c>
    </row>
    <row r="180" spans="1:15" s="4" customFormat="1" ht="18" customHeight="1" x14ac:dyDescent="0.25">
      <c r="A180" s="59" t="s">
        <v>24</v>
      </c>
      <c r="B180" s="14" t="s">
        <v>53</v>
      </c>
      <c r="C180" s="60">
        <v>676</v>
      </c>
      <c r="D180" s="61" t="s">
        <v>327</v>
      </c>
      <c r="E180" s="66">
        <v>47498</v>
      </c>
      <c r="F180" s="20"/>
      <c r="G18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80" s="19"/>
      <c r="I18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80" s="20"/>
      <c r="K18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80" s="34"/>
      <c r="N180" s="4">
        <v>0</v>
      </c>
      <c r="O180" s="39">
        <f>IF(AND(N180=1,Tabuľka3[[#This Row],[Dosiahnutý štandardný výstup v čase predloženia ŽoNFP7]]&gt;=0),Tabuľka3[[#This Row],[Dosiahnutý štandardný výstup v čase predloženia ŽoNFP7]],0)</f>
        <v>0</v>
      </c>
    </row>
    <row r="181" spans="1:15" s="4" customFormat="1" ht="18" customHeight="1" x14ac:dyDescent="0.25">
      <c r="A181" s="59" t="s">
        <v>328</v>
      </c>
      <c r="B181" s="14" t="s">
        <v>53</v>
      </c>
      <c r="C181" s="60">
        <v>628</v>
      </c>
      <c r="D181" s="61" t="s">
        <v>329</v>
      </c>
      <c r="E181" s="66">
        <v>412800</v>
      </c>
      <c r="F181" s="20"/>
      <c r="G18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81" s="19"/>
      <c r="I18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81" s="20"/>
      <c r="K18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81" s="34"/>
      <c r="N181" s="4">
        <v>0</v>
      </c>
      <c r="O181" s="39">
        <f>IF(AND(N181=1,Tabuľka3[[#This Row],[Dosiahnutý štandardný výstup v čase predloženia ŽoNFP7]]&gt;=0),Tabuľka3[[#This Row],[Dosiahnutý štandardný výstup v čase predloženia ŽoNFP7]],0)</f>
        <v>0</v>
      </c>
    </row>
    <row r="182" spans="1:15" s="4" customFormat="1" ht="18" customHeight="1" x14ac:dyDescent="0.25">
      <c r="A182" s="59" t="s">
        <v>25</v>
      </c>
      <c r="B182" s="14" t="s">
        <v>53</v>
      </c>
      <c r="C182" s="60">
        <v>630</v>
      </c>
      <c r="D182" s="61" t="s">
        <v>330</v>
      </c>
      <c r="E182" s="66">
        <v>761400</v>
      </c>
      <c r="F182" s="20"/>
      <c r="G18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82" s="19"/>
      <c r="I18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82" s="20"/>
      <c r="K18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82" s="34"/>
      <c r="N182" s="4">
        <v>0</v>
      </c>
      <c r="O182" s="39">
        <f>IF(AND(N182=1,Tabuľka3[[#This Row],[Dosiahnutý štandardný výstup v čase predloženia ŽoNFP7]]&gt;=0),Tabuľka3[[#This Row],[Dosiahnutý štandardný výstup v čase predloženia ŽoNFP7]],0)</f>
        <v>0</v>
      </c>
    </row>
    <row r="183" spans="1:15" s="4" customFormat="1" ht="18" customHeight="1" x14ac:dyDescent="0.25">
      <c r="A183" s="59" t="s">
        <v>331</v>
      </c>
      <c r="B183" s="14" t="s">
        <v>53</v>
      </c>
      <c r="C183" s="60">
        <v>660</v>
      </c>
      <c r="D183" s="61" t="s">
        <v>332</v>
      </c>
      <c r="E183" s="66">
        <v>115</v>
      </c>
      <c r="F183" s="20"/>
      <c r="G18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83" s="19"/>
      <c r="I18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83" s="20"/>
      <c r="K18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83" s="34"/>
      <c r="N183" s="4">
        <v>0</v>
      </c>
      <c r="O183" s="39">
        <f>IF(AND(N183=1,Tabuľka3[[#This Row],[Dosiahnutý štandardný výstup v čase predloženia ŽoNFP7]]&gt;=0),Tabuľka3[[#This Row],[Dosiahnutý štandardný výstup v čase predloženia ŽoNFP7]],0)</f>
        <v>0</v>
      </c>
    </row>
    <row r="184" spans="1:15" s="4" customFormat="1" ht="18" customHeight="1" x14ac:dyDescent="0.25">
      <c r="A184" s="59" t="s">
        <v>331</v>
      </c>
      <c r="B184" s="14" t="s">
        <v>53</v>
      </c>
      <c r="C184" s="60">
        <v>661</v>
      </c>
      <c r="D184" s="61" t="s">
        <v>333</v>
      </c>
      <c r="E184" s="66">
        <v>115</v>
      </c>
      <c r="F184" s="20"/>
      <c r="G18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84" s="19"/>
      <c r="I18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84" s="20"/>
      <c r="K18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84" s="34"/>
      <c r="N184" s="4">
        <v>0</v>
      </c>
      <c r="O184" s="39">
        <f>IF(AND(N184=1,Tabuľka3[[#This Row],[Dosiahnutý štandardný výstup v čase predloženia ŽoNFP7]]&gt;=0),Tabuľka3[[#This Row],[Dosiahnutý štandardný výstup v čase predloženia ŽoNFP7]],0)</f>
        <v>0</v>
      </c>
    </row>
    <row r="185" spans="1:15" s="4" customFormat="1" ht="18" customHeight="1" x14ac:dyDescent="0.25">
      <c r="A185" s="59" t="s">
        <v>331</v>
      </c>
      <c r="B185" s="14" t="s">
        <v>53</v>
      </c>
      <c r="C185" s="60">
        <v>662</v>
      </c>
      <c r="D185" s="61" t="s">
        <v>334</v>
      </c>
      <c r="E185" s="66">
        <v>115</v>
      </c>
      <c r="F185" s="20"/>
      <c r="G18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85" s="19"/>
      <c r="I18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85" s="20"/>
      <c r="K18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85" s="34"/>
      <c r="N185" s="4">
        <v>0</v>
      </c>
      <c r="O185" s="39">
        <f>IF(AND(N185=1,Tabuľka3[[#This Row],[Dosiahnutý štandardný výstup v čase predloženia ŽoNFP7]]&gt;=0),Tabuľka3[[#This Row],[Dosiahnutý štandardný výstup v čase predloženia ŽoNFP7]],0)</f>
        <v>0</v>
      </c>
    </row>
    <row r="186" spans="1:15" s="4" customFormat="1" ht="18" customHeight="1" x14ac:dyDescent="0.25">
      <c r="A186" s="59" t="s">
        <v>331</v>
      </c>
      <c r="B186" s="14" t="s">
        <v>53</v>
      </c>
      <c r="C186" s="60">
        <v>663</v>
      </c>
      <c r="D186" s="61" t="s">
        <v>335</v>
      </c>
      <c r="E186" s="66">
        <v>115</v>
      </c>
      <c r="F186" s="20"/>
      <c r="G18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86" s="19"/>
      <c r="I18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86" s="20"/>
      <c r="K18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86" s="34"/>
      <c r="N186" s="4">
        <v>0</v>
      </c>
      <c r="O186" s="39">
        <f>IF(AND(N186=1,Tabuľka3[[#This Row],[Dosiahnutý štandardný výstup v čase predloženia ŽoNFP7]]&gt;=0),Tabuľka3[[#This Row],[Dosiahnutý štandardný výstup v čase predloženia ŽoNFP7]],0)</f>
        <v>0</v>
      </c>
    </row>
    <row r="187" spans="1:15" s="4" customFormat="1" ht="18" customHeight="1" x14ac:dyDescent="0.25">
      <c r="A187" s="59" t="s">
        <v>331</v>
      </c>
      <c r="B187" s="14" t="s">
        <v>53</v>
      </c>
      <c r="C187" s="60">
        <v>773</v>
      </c>
      <c r="D187" s="61" t="s">
        <v>336</v>
      </c>
      <c r="E187" s="66">
        <v>115</v>
      </c>
      <c r="F187" s="20"/>
      <c r="G18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87" s="19"/>
      <c r="I18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87" s="20"/>
      <c r="K18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87" s="34"/>
      <c r="N187" s="4">
        <v>0</v>
      </c>
      <c r="O187" s="39">
        <f>IF(AND(N187=1,Tabuľka3[[#This Row],[Dosiahnutý štandardný výstup v čase predloženia ŽoNFP7]]&gt;=0),Tabuľka3[[#This Row],[Dosiahnutý štandardný výstup v čase predloženia ŽoNFP7]],0)</f>
        <v>0</v>
      </c>
    </row>
    <row r="188" spans="1:15" s="4" customFormat="1" ht="18" customHeight="1" x14ac:dyDescent="0.25">
      <c r="A188" s="59" t="s">
        <v>331</v>
      </c>
      <c r="B188" s="14" t="s">
        <v>53</v>
      </c>
      <c r="C188" s="60">
        <v>613</v>
      </c>
      <c r="D188" s="61" t="s">
        <v>337</v>
      </c>
      <c r="E188" s="66">
        <v>115</v>
      </c>
      <c r="F188" s="20"/>
      <c r="G18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88" s="19"/>
      <c r="I18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88" s="20"/>
      <c r="K18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88" s="34"/>
      <c r="N188" s="4">
        <v>0</v>
      </c>
      <c r="O188" s="39">
        <f>IF(AND(N188=1,Tabuľka3[[#This Row],[Dosiahnutý štandardný výstup v čase predloženia ŽoNFP7]]&gt;=0),Tabuľka3[[#This Row],[Dosiahnutý štandardný výstup v čase predloženia ŽoNFP7]],0)</f>
        <v>0</v>
      </c>
    </row>
    <row r="189" spans="1:15" s="4" customFormat="1" ht="18" customHeight="1" x14ac:dyDescent="0.25">
      <c r="A189" s="59" t="s">
        <v>331</v>
      </c>
      <c r="B189" s="14" t="s">
        <v>53</v>
      </c>
      <c r="C189" s="60">
        <v>602</v>
      </c>
      <c r="D189" s="61" t="s">
        <v>338</v>
      </c>
      <c r="E189" s="66">
        <v>115</v>
      </c>
      <c r="F189" s="20"/>
      <c r="G18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89" s="19"/>
      <c r="I18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89" s="20"/>
      <c r="K18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89" s="34"/>
      <c r="N189" s="4">
        <v>0</v>
      </c>
      <c r="O189" s="39">
        <f>IF(AND(N189=1,Tabuľka3[[#This Row],[Dosiahnutý štandardný výstup v čase predloženia ŽoNFP7]]&gt;=0),Tabuľka3[[#This Row],[Dosiahnutý štandardný výstup v čase predloženia ŽoNFP7]],0)</f>
        <v>0</v>
      </c>
    </row>
    <row r="190" spans="1:15" s="4" customFormat="1" ht="18" customHeight="1" x14ac:dyDescent="0.25">
      <c r="A190" s="59" t="s">
        <v>331</v>
      </c>
      <c r="B190" s="14" t="s">
        <v>53</v>
      </c>
      <c r="C190" s="60">
        <v>669</v>
      </c>
      <c r="D190" s="61" t="s">
        <v>339</v>
      </c>
      <c r="E190" s="66">
        <v>115</v>
      </c>
      <c r="F190" s="20"/>
      <c r="G19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90" s="19"/>
      <c r="I19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90" s="20"/>
      <c r="K19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90" s="34"/>
      <c r="N190" s="4">
        <v>0</v>
      </c>
      <c r="O190" s="39">
        <f>IF(AND(N190=1,Tabuľka3[[#This Row],[Dosiahnutý štandardný výstup v čase predloženia ŽoNFP7]]&gt;=0),Tabuľka3[[#This Row],[Dosiahnutý štandardný výstup v čase predloženia ŽoNFP7]],0)</f>
        <v>0</v>
      </c>
    </row>
    <row r="191" spans="1:15" s="4" customFormat="1" ht="18" customHeight="1" x14ac:dyDescent="0.25">
      <c r="A191" s="59" t="s">
        <v>331</v>
      </c>
      <c r="B191" s="14" t="s">
        <v>53</v>
      </c>
      <c r="C191" s="60">
        <v>656</v>
      </c>
      <c r="D191" s="61" t="s">
        <v>340</v>
      </c>
      <c r="E191" s="66">
        <v>115</v>
      </c>
      <c r="F191" s="20"/>
      <c r="G19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91" s="19"/>
      <c r="I19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91" s="20"/>
      <c r="K19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91" s="34"/>
      <c r="N191" s="4">
        <v>0</v>
      </c>
      <c r="O191" s="39">
        <f>IF(AND(N191=1,Tabuľka3[[#This Row],[Dosiahnutý štandardný výstup v čase predloženia ŽoNFP7]]&gt;=0),Tabuľka3[[#This Row],[Dosiahnutý štandardný výstup v čase predloženia ŽoNFP7]],0)</f>
        <v>0</v>
      </c>
    </row>
    <row r="192" spans="1:15" s="4" customFormat="1" ht="18" customHeight="1" x14ac:dyDescent="0.25">
      <c r="A192" s="59" t="s">
        <v>331</v>
      </c>
      <c r="B192" s="14" t="s">
        <v>53</v>
      </c>
      <c r="C192" s="60">
        <v>666</v>
      </c>
      <c r="D192" s="61" t="s">
        <v>341</v>
      </c>
      <c r="E192" s="66">
        <v>115</v>
      </c>
      <c r="F192" s="20"/>
      <c r="G19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92" s="19"/>
      <c r="I19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92" s="20"/>
      <c r="K19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92" s="34"/>
      <c r="N192" s="4">
        <v>0</v>
      </c>
      <c r="O192" s="39">
        <f>IF(AND(N192=1,Tabuľka3[[#This Row],[Dosiahnutý štandardný výstup v čase predloženia ŽoNFP7]]&gt;=0),Tabuľka3[[#This Row],[Dosiahnutý štandardný výstup v čase predloženia ŽoNFP7]],0)</f>
        <v>0</v>
      </c>
    </row>
    <row r="193" spans="1:15" s="4" customFormat="1" ht="18" customHeight="1" x14ac:dyDescent="0.25">
      <c r="A193" s="59" t="s">
        <v>331</v>
      </c>
      <c r="B193" s="14" t="s">
        <v>53</v>
      </c>
      <c r="C193" s="60">
        <v>657</v>
      </c>
      <c r="D193" s="61" t="s">
        <v>342</v>
      </c>
      <c r="E193" s="66">
        <v>115</v>
      </c>
      <c r="F193" s="20"/>
      <c r="G19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93" s="19"/>
      <c r="I19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93" s="20"/>
      <c r="K19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93" s="34"/>
      <c r="N193" s="4">
        <v>0</v>
      </c>
      <c r="O193" s="39">
        <f>IF(AND(N193=1,Tabuľka3[[#This Row],[Dosiahnutý štandardný výstup v čase predloženia ŽoNFP7]]&gt;=0),Tabuľka3[[#This Row],[Dosiahnutý štandardný výstup v čase predloženia ŽoNFP7]],0)</f>
        <v>0</v>
      </c>
    </row>
    <row r="194" spans="1:15" s="4" customFormat="1" ht="18" customHeight="1" x14ac:dyDescent="0.25">
      <c r="A194" s="59" t="s">
        <v>26</v>
      </c>
      <c r="B194" s="14" t="s">
        <v>53</v>
      </c>
      <c r="C194" s="60">
        <v>115</v>
      </c>
      <c r="D194" s="61" t="s">
        <v>344</v>
      </c>
      <c r="E194" s="66">
        <v>412</v>
      </c>
      <c r="F194" s="20"/>
      <c r="G19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94" s="19"/>
      <c r="I19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94" s="20"/>
      <c r="K19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94" s="34"/>
      <c r="N194" s="4">
        <v>0</v>
      </c>
      <c r="O194" s="39">
        <f>IF(AND(N194=1,Tabuľka3[[#This Row],[Dosiahnutý štandardný výstup v čase predloženia ŽoNFP7]]&gt;=0),Tabuľka3[[#This Row],[Dosiahnutý štandardný výstup v čase predloženia ŽoNFP7]],0)</f>
        <v>0</v>
      </c>
    </row>
    <row r="195" spans="1:15" s="4" customFormat="1" ht="18" customHeight="1" x14ac:dyDescent="0.25">
      <c r="A195" s="59" t="s">
        <v>26</v>
      </c>
      <c r="B195" s="14" t="s">
        <v>53</v>
      </c>
      <c r="C195" s="60">
        <v>111</v>
      </c>
      <c r="D195" s="61" t="s">
        <v>345</v>
      </c>
      <c r="E195" s="66">
        <v>412</v>
      </c>
      <c r="F195" s="20"/>
      <c r="G19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95" s="19"/>
      <c r="I19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95" s="20"/>
      <c r="K19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95" s="34"/>
      <c r="N195" s="4">
        <v>0</v>
      </c>
      <c r="O195" s="39">
        <f>IF(AND(N195=1,Tabuľka3[[#This Row],[Dosiahnutý štandardný výstup v čase predloženia ŽoNFP7]]&gt;=0),Tabuľka3[[#This Row],[Dosiahnutý štandardný výstup v čase predloženia ŽoNFP7]],0)</f>
        <v>0</v>
      </c>
    </row>
    <row r="196" spans="1:15" s="4" customFormat="1" ht="18" customHeight="1" x14ac:dyDescent="0.25">
      <c r="A196" s="59" t="s">
        <v>27</v>
      </c>
      <c r="B196" s="14" t="s">
        <v>53</v>
      </c>
      <c r="C196" s="60">
        <v>823</v>
      </c>
      <c r="D196" s="61" t="s">
        <v>173</v>
      </c>
      <c r="E196" s="66">
        <v>207</v>
      </c>
      <c r="F196" s="20"/>
      <c r="G19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96" s="19"/>
      <c r="I19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96" s="20"/>
      <c r="K19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96" s="34"/>
      <c r="N196" s="4">
        <v>1</v>
      </c>
      <c r="O196" s="39" t="str">
        <f>IF(AND(N196=1,Tabuľka3[[#This Row],[Dosiahnutý štandardný výstup v čase predloženia ŽoNFP7]]&gt;=0),Tabuľka3[[#This Row],[Dosiahnutý štandardný výstup v čase predloženia ŽoNFP7]],0)</f>
        <v/>
      </c>
    </row>
    <row r="197" spans="1:15" s="4" customFormat="1" ht="18" customHeight="1" x14ac:dyDescent="0.25">
      <c r="A197" s="59" t="s">
        <v>27</v>
      </c>
      <c r="B197" s="14" t="s">
        <v>53</v>
      </c>
      <c r="C197" s="60">
        <v>825</v>
      </c>
      <c r="D197" s="61" t="s">
        <v>175</v>
      </c>
      <c r="E197" s="66">
        <v>207</v>
      </c>
      <c r="F197" s="20"/>
      <c r="G19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97" s="19"/>
      <c r="I19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97" s="20"/>
      <c r="K19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97" s="34"/>
      <c r="N197" s="4">
        <v>1</v>
      </c>
      <c r="O197" s="39" t="str">
        <f>IF(AND(N197=1,Tabuľka3[[#This Row],[Dosiahnutý štandardný výstup v čase predloženia ŽoNFP7]]&gt;=0),Tabuľka3[[#This Row],[Dosiahnutý štandardný výstup v čase predloženia ŽoNFP7]],0)</f>
        <v/>
      </c>
    </row>
    <row r="198" spans="1:15" s="4" customFormat="1" ht="18" customHeight="1" x14ac:dyDescent="0.25">
      <c r="A198" s="59" t="s">
        <v>27</v>
      </c>
      <c r="B198" s="14" t="s">
        <v>53</v>
      </c>
      <c r="C198" s="60">
        <v>304</v>
      </c>
      <c r="D198" s="64" t="s">
        <v>292</v>
      </c>
      <c r="E198" s="66">
        <v>207</v>
      </c>
      <c r="F198" s="20"/>
      <c r="G19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98" s="19"/>
      <c r="I19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98" s="20"/>
      <c r="K19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98" s="34"/>
      <c r="N198" s="4">
        <v>1</v>
      </c>
      <c r="O198" s="39" t="str">
        <f>IF(AND(N198=1,Tabuľka3[[#This Row],[Dosiahnutý štandardný výstup v čase predloženia ŽoNFP7]]&gt;=0),Tabuľka3[[#This Row],[Dosiahnutý štandardný výstup v čase predloženia ŽoNFP7]],0)</f>
        <v/>
      </c>
    </row>
    <row r="199" spans="1:15" s="4" customFormat="1" ht="18" customHeight="1" x14ac:dyDescent="0.25">
      <c r="A199" s="59" t="s">
        <v>27</v>
      </c>
      <c r="B199" s="14" t="s">
        <v>53</v>
      </c>
      <c r="C199" s="60">
        <v>608</v>
      </c>
      <c r="D199" s="61" t="s">
        <v>288</v>
      </c>
      <c r="E199" s="66">
        <v>207</v>
      </c>
      <c r="F199" s="20"/>
      <c r="G19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199" s="19"/>
      <c r="I19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199" s="20"/>
      <c r="K19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199" s="34"/>
      <c r="N199" s="4">
        <v>1</v>
      </c>
      <c r="O199" s="39" t="str">
        <f>IF(AND(N199=1,Tabuľka3[[#This Row],[Dosiahnutý štandardný výstup v čase predloženia ŽoNFP7]]&gt;=0),Tabuľka3[[#This Row],[Dosiahnutý štandardný výstup v čase predloženia ŽoNFP7]],0)</f>
        <v/>
      </c>
    </row>
    <row r="200" spans="1:15" s="4" customFormat="1" ht="18" customHeight="1" x14ac:dyDescent="0.25">
      <c r="A200" s="59" t="s">
        <v>27</v>
      </c>
      <c r="B200" s="14" t="s">
        <v>53</v>
      </c>
      <c r="C200" s="60">
        <v>735</v>
      </c>
      <c r="D200" s="61" t="s">
        <v>289</v>
      </c>
      <c r="E200" s="66">
        <v>207</v>
      </c>
      <c r="F200" s="20"/>
      <c r="G20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00" s="19"/>
      <c r="I20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00" s="20"/>
      <c r="K20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00" s="34"/>
      <c r="N200" s="4">
        <v>0</v>
      </c>
      <c r="O200" s="39">
        <f>IF(AND(N200=1,Tabuľka3[[#This Row],[Dosiahnutý štandardný výstup v čase predloženia ŽoNFP7]]&gt;=0),Tabuľka3[[#This Row],[Dosiahnutý štandardný výstup v čase predloženia ŽoNFP7]],0)</f>
        <v>0</v>
      </c>
    </row>
    <row r="201" spans="1:15" s="4" customFormat="1" ht="18" customHeight="1" x14ac:dyDescent="0.25">
      <c r="A201" s="59" t="s">
        <v>27</v>
      </c>
      <c r="B201" s="14" t="s">
        <v>53</v>
      </c>
      <c r="C201" s="60">
        <v>311</v>
      </c>
      <c r="D201" s="61" t="s">
        <v>293</v>
      </c>
      <c r="E201" s="66">
        <v>207</v>
      </c>
      <c r="F201" s="20"/>
      <c r="G20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01" s="19"/>
      <c r="I20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01" s="20"/>
      <c r="K20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01" s="34"/>
      <c r="N201" s="4">
        <v>1</v>
      </c>
      <c r="O201" s="39" t="str">
        <f>IF(AND(N201=1,Tabuľka3[[#This Row],[Dosiahnutý štandardný výstup v čase predloženia ŽoNFP7]]&gt;=0),Tabuľka3[[#This Row],[Dosiahnutý štandardný výstup v čase predloženia ŽoNFP7]],0)</f>
        <v/>
      </c>
    </row>
    <row r="202" spans="1:15" s="4" customFormat="1" ht="18" customHeight="1" x14ac:dyDescent="0.25">
      <c r="A202" s="59" t="s">
        <v>27</v>
      </c>
      <c r="B202" s="14" t="s">
        <v>53</v>
      </c>
      <c r="C202" s="60">
        <v>312</v>
      </c>
      <c r="D202" s="61" t="s">
        <v>294</v>
      </c>
      <c r="E202" s="66">
        <v>207</v>
      </c>
      <c r="F202" s="20"/>
      <c r="G20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02" s="19"/>
      <c r="I20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02" s="20"/>
      <c r="K20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02" s="34"/>
      <c r="N202" s="4">
        <v>1</v>
      </c>
      <c r="O202" s="39" t="str">
        <f>IF(AND(N202=1,Tabuľka3[[#This Row],[Dosiahnutý štandardný výstup v čase predloženia ŽoNFP7]]&gt;=0),Tabuľka3[[#This Row],[Dosiahnutý štandardný výstup v čase predloženia ŽoNFP7]],0)</f>
        <v/>
      </c>
    </row>
    <row r="203" spans="1:15" s="4" customFormat="1" ht="18" customHeight="1" x14ac:dyDescent="0.25">
      <c r="A203" s="59" t="s">
        <v>27</v>
      </c>
      <c r="B203" s="14" t="s">
        <v>53</v>
      </c>
      <c r="C203" s="60">
        <v>313</v>
      </c>
      <c r="D203" s="61" t="s">
        <v>295</v>
      </c>
      <c r="E203" s="66">
        <v>207</v>
      </c>
      <c r="F203" s="20"/>
      <c r="G20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03" s="19"/>
      <c r="I20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03" s="20"/>
      <c r="K20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03" s="34"/>
      <c r="N203" s="4">
        <v>1</v>
      </c>
      <c r="O203" s="39" t="str">
        <f>IF(AND(N203=1,Tabuľka3[[#This Row],[Dosiahnutý štandardný výstup v čase predloženia ŽoNFP7]]&gt;=0),Tabuľka3[[#This Row],[Dosiahnutý štandardný výstup v čase predloženia ŽoNFP7]],0)</f>
        <v/>
      </c>
    </row>
    <row r="204" spans="1:15" s="4" customFormat="1" ht="18" customHeight="1" x14ac:dyDescent="0.25">
      <c r="A204" s="59" t="s">
        <v>27</v>
      </c>
      <c r="B204" s="14" t="s">
        <v>53</v>
      </c>
      <c r="C204" s="60">
        <v>314</v>
      </c>
      <c r="D204" s="61" t="s">
        <v>296</v>
      </c>
      <c r="E204" s="66">
        <v>207</v>
      </c>
      <c r="F204" s="20"/>
      <c r="G20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04" s="19"/>
      <c r="I20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04" s="20"/>
      <c r="K20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04" s="34"/>
      <c r="N204" s="4">
        <v>0</v>
      </c>
      <c r="O204" s="39">
        <f>IF(AND(N204=1,Tabuľka3[[#This Row],[Dosiahnutý štandardný výstup v čase predloženia ŽoNFP7]]&gt;=0),Tabuľka3[[#This Row],[Dosiahnutý štandardný výstup v čase predloženia ŽoNFP7]],0)</f>
        <v>0</v>
      </c>
    </row>
    <row r="205" spans="1:15" s="4" customFormat="1" ht="18" customHeight="1" x14ac:dyDescent="0.25">
      <c r="A205" s="59" t="s">
        <v>27</v>
      </c>
      <c r="B205" s="14" t="s">
        <v>53</v>
      </c>
      <c r="C205" s="60">
        <v>309</v>
      </c>
      <c r="D205" s="61" t="s">
        <v>297</v>
      </c>
      <c r="E205" s="66">
        <v>207</v>
      </c>
      <c r="F205" s="20"/>
      <c r="G20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05" s="19"/>
      <c r="I20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05" s="20"/>
      <c r="K20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05" s="34"/>
      <c r="N205" s="4">
        <v>1</v>
      </c>
      <c r="O205" s="39" t="str">
        <f>IF(AND(N205=1,Tabuľka3[[#This Row],[Dosiahnutý štandardný výstup v čase predloženia ŽoNFP7]]&gt;=0),Tabuľka3[[#This Row],[Dosiahnutý štandardný výstup v čase predloženia ŽoNFP7]],0)</f>
        <v/>
      </c>
    </row>
    <row r="206" spans="1:15" s="4" customFormat="1" ht="18" customHeight="1" x14ac:dyDescent="0.25">
      <c r="A206" s="59" t="s">
        <v>27</v>
      </c>
      <c r="B206" s="14" t="s">
        <v>53</v>
      </c>
      <c r="C206" s="60">
        <v>310</v>
      </c>
      <c r="D206" s="61" t="s">
        <v>298</v>
      </c>
      <c r="E206" s="66">
        <v>207</v>
      </c>
      <c r="F206" s="20"/>
      <c r="G20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06" s="19"/>
      <c r="I20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06" s="20"/>
      <c r="K20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06" s="34"/>
      <c r="N206" s="4">
        <v>1</v>
      </c>
      <c r="O206" s="39" t="str">
        <f>IF(AND(N206=1,Tabuľka3[[#This Row],[Dosiahnutý štandardný výstup v čase predloženia ŽoNFP7]]&gt;=0),Tabuľka3[[#This Row],[Dosiahnutý štandardný výstup v čase predloženia ŽoNFP7]],0)</f>
        <v/>
      </c>
    </row>
    <row r="207" spans="1:15" s="4" customFormat="1" ht="18" customHeight="1" x14ac:dyDescent="0.25">
      <c r="A207" s="59" t="s">
        <v>27</v>
      </c>
      <c r="B207" s="14" t="s">
        <v>53</v>
      </c>
      <c r="C207" s="60">
        <v>307</v>
      </c>
      <c r="D207" s="61" t="s">
        <v>299</v>
      </c>
      <c r="E207" s="66">
        <v>207</v>
      </c>
      <c r="F207" s="20"/>
      <c r="G20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07" s="19"/>
      <c r="I20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07" s="20"/>
      <c r="K20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07" s="34"/>
      <c r="N207" s="4">
        <v>1</v>
      </c>
      <c r="O207" s="39" t="str">
        <f>IF(AND(N207=1,Tabuľka3[[#This Row],[Dosiahnutý štandardný výstup v čase predloženia ŽoNFP7]]&gt;=0),Tabuľka3[[#This Row],[Dosiahnutý štandardný výstup v čase predloženia ŽoNFP7]],0)</f>
        <v/>
      </c>
    </row>
    <row r="208" spans="1:15" s="4" customFormat="1" ht="18" customHeight="1" x14ac:dyDescent="0.25">
      <c r="A208" s="59" t="s">
        <v>27</v>
      </c>
      <c r="B208" s="14" t="s">
        <v>53</v>
      </c>
      <c r="C208" s="60">
        <v>659</v>
      </c>
      <c r="D208" s="61" t="s">
        <v>346</v>
      </c>
      <c r="E208" s="66">
        <v>207</v>
      </c>
      <c r="F208" s="20"/>
      <c r="G20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08" s="19"/>
      <c r="I20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08" s="20"/>
      <c r="K20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08" s="34"/>
      <c r="N208" s="4">
        <v>0</v>
      </c>
      <c r="O208" s="39">
        <f>IF(AND(N208=1,Tabuľka3[[#This Row],[Dosiahnutý štandardný výstup v čase predloženia ŽoNFP7]]&gt;=0),Tabuľka3[[#This Row],[Dosiahnutý štandardný výstup v čase predloženia ŽoNFP7]],0)</f>
        <v>0</v>
      </c>
    </row>
    <row r="209" spans="1:15" s="4" customFormat="1" ht="18" customHeight="1" x14ac:dyDescent="0.25">
      <c r="A209" s="59" t="s">
        <v>28</v>
      </c>
      <c r="B209" s="14" t="s">
        <v>53</v>
      </c>
      <c r="C209" s="60">
        <v>822</v>
      </c>
      <c r="D209" s="61" t="s">
        <v>347</v>
      </c>
      <c r="E209" s="66">
        <v>192</v>
      </c>
      <c r="F209" s="20"/>
      <c r="G20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09" s="19"/>
      <c r="I20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09" s="20"/>
      <c r="K20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09" s="34"/>
      <c r="N209" s="4">
        <v>0</v>
      </c>
      <c r="O209" s="39">
        <f>IF(AND(N209=1,Tabuľka3[[#This Row],[Dosiahnutý štandardný výstup v čase predloženia ŽoNFP7]]&gt;=0),Tabuľka3[[#This Row],[Dosiahnutý štandardný výstup v čase predloženia ŽoNFP7]],0)</f>
        <v>0</v>
      </c>
    </row>
    <row r="210" spans="1:15" s="4" customFormat="1" ht="18" customHeight="1" x14ac:dyDescent="0.25">
      <c r="A210" s="59" t="s">
        <v>28</v>
      </c>
      <c r="B210" s="14" t="s">
        <v>53</v>
      </c>
      <c r="C210" s="60">
        <v>717</v>
      </c>
      <c r="D210" s="61" t="s">
        <v>194</v>
      </c>
      <c r="E210" s="66">
        <v>192</v>
      </c>
      <c r="F210" s="20"/>
      <c r="G21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10" s="19"/>
      <c r="I21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10" s="20"/>
      <c r="K21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10" s="34"/>
      <c r="N210" s="4">
        <v>0</v>
      </c>
      <c r="O210" s="39">
        <f>IF(AND(N210=1,Tabuľka3[[#This Row],[Dosiahnutý štandardný výstup v čase predloženia ŽoNFP7]]&gt;=0),Tabuľka3[[#This Row],[Dosiahnutý štandardný výstup v čase predloženia ŽoNFP7]],0)</f>
        <v>0</v>
      </c>
    </row>
    <row r="211" spans="1:15" s="4" customFormat="1" ht="18" customHeight="1" x14ac:dyDescent="0.25">
      <c r="A211" s="59" t="s">
        <v>348</v>
      </c>
      <c r="B211" s="14" t="s">
        <v>53</v>
      </c>
      <c r="C211" s="60">
        <v>617</v>
      </c>
      <c r="D211" s="61" t="s">
        <v>349</v>
      </c>
      <c r="E211" s="66">
        <v>445</v>
      </c>
      <c r="F211" s="20"/>
      <c r="G21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11" s="19"/>
      <c r="I21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11" s="20"/>
      <c r="K21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11" s="34"/>
      <c r="N211" s="4">
        <v>0</v>
      </c>
      <c r="O211" s="39">
        <f>IF(AND(N211=1,Tabuľka3[[#This Row],[Dosiahnutý štandardný výstup v čase predloženia ŽoNFP7]]&gt;=0),Tabuľka3[[#This Row],[Dosiahnutý štandardný výstup v čase predloženia ŽoNFP7]],0)</f>
        <v>0</v>
      </c>
    </row>
    <row r="212" spans="1:15" s="4" customFormat="1" ht="18" customHeight="1" x14ac:dyDescent="0.25">
      <c r="A212" s="59" t="s">
        <v>350</v>
      </c>
      <c r="B212" s="14" t="s">
        <v>53</v>
      </c>
      <c r="C212" s="60">
        <v>905</v>
      </c>
      <c r="D212" s="61" t="s">
        <v>351</v>
      </c>
      <c r="E212" s="66">
        <v>0</v>
      </c>
      <c r="F212" s="20"/>
      <c r="G21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12" s="19"/>
      <c r="I21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12" s="20"/>
      <c r="K21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12" s="34"/>
      <c r="N212" s="4">
        <v>0</v>
      </c>
      <c r="O212" s="39">
        <f>IF(AND(N212=1,Tabuľka3[[#This Row],[Dosiahnutý štandardný výstup v čase predloženia ŽoNFP7]]&gt;=0),Tabuľka3[[#This Row],[Dosiahnutý štandardný výstup v čase predloženia ŽoNFP7]],0)</f>
        <v>0</v>
      </c>
    </row>
    <row r="213" spans="1:15" s="4" customFormat="1" ht="18" customHeight="1" x14ac:dyDescent="0.25">
      <c r="A213" s="59" t="s">
        <v>29</v>
      </c>
      <c r="B213" s="14" t="s">
        <v>53</v>
      </c>
      <c r="C213" s="60">
        <v>654</v>
      </c>
      <c r="D213" s="61" t="s">
        <v>352</v>
      </c>
      <c r="E213" s="66">
        <v>74</v>
      </c>
      <c r="F213" s="20"/>
      <c r="G21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13" s="19"/>
      <c r="I21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13" s="20"/>
      <c r="K21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13" s="34"/>
      <c r="N213" s="4">
        <v>0</v>
      </c>
      <c r="O213" s="39">
        <f>IF(AND(N213=1,Tabuľka3[[#This Row],[Dosiahnutý štandardný výstup v čase predloženia ŽoNFP7]]&gt;=0),Tabuľka3[[#This Row],[Dosiahnutý štandardný výstup v čase predloženia ŽoNFP7]],0)</f>
        <v>0</v>
      </c>
    </row>
    <row r="214" spans="1:15" s="4" customFormat="1" ht="18" customHeight="1" x14ac:dyDescent="0.25">
      <c r="A214" s="59" t="s">
        <v>29</v>
      </c>
      <c r="B214" s="14" t="s">
        <v>53</v>
      </c>
      <c r="C214" s="60">
        <v>881</v>
      </c>
      <c r="D214" s="61" t="s">
        <v>353</v>
      </c>
      <c r="E214" s="66">
        <v>74</v>
      </c>
      <c r="F214" s="20"/>
      <c r="G21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14" s="19"/>
      <c r="I21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14" s="20"/>
      <c r="K21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14" s="34"/>
      <c r="N214" s="4">
        <v>0</v>
      </c>
      <c r="O214" s="39">
        <f>IF(AND(N214=1,Tabuľka3[[#This Row],[Dosiahnutý štandardný výstup v čase predloženia ŽoNFP7]]&gt;=0),Tabuľka3[[#This Row],[Dosiahnutý štandardný výstup v čase predloženia ŽoNFP7]],0)</f>
        <v>0</v>
      </c>
    </row>
    <row r="215" spans="1:15" s="4" customFormat="1" ht="18" customHeight="1" x14ac:dyDescent="0.25">
      <c r="A215" s="59" t="s">
        <v>29</v>
      </c>
      <c r="B215" s="14" t="s">
        <v>53</v>
      </c>
      <c r="C215" s="60">
        <v>882</v>
      </c>
      <c r="D215" s="61" t="s">
        <v>354</v>
      </c>
      <c r="E215" s="66">
        <v>74</v>
      </c>
      <c r="F215" s="20"/>
      <c r="G21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15" s="19"/>
      <c r="I21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15" s="20"/>
      <c r="K21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15" s="34"/>
      <c r="N215" s="4">
        <v>0</v>
      </c>
      <c r="O215" s="39">
        <f>IF(AND(N215=1,Tabuľka3[[#This Row],[Dosiahnutý štandardný výstup v čase predloženia ŽoNFP7]]&gt;=0),Tabuľka3[[#This Row],[Dosiahnutý štandardný výstup v čase predloženia ŽoNFP7]],0)</f>
        <v>0</v>
      </c>
    </row>
    <row r="216" spans="1:15" s="4" customFormat="1" ht="18" customHeight="1" x14ac:dyDescent="0.25">
      <c r="A216" s="59" t="s">
        <v>29</v>
      </c>
      <c r="B216" s="14" t="s">
        <v>53</v>
      </c>
      <c r="C216" s="60">
        <v>883</v>
      </c>
      <c r="D216" s="61" t="s">
        <v>355</v>
      </c>
      <c r="E216" s="66">
        <v>74</v>
      </c>
      <c r="F216" s="20"/>
      <c r="G21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16" s="19"/>
      <c r="I21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16" s="20"/>
      <c r="K21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16" s="34"/>
      <c r="N216" s="4">
        <v>0</v>
      </c>
      <c r="O216" s="39">
        <f>IF(AND(N216=1,Tabuľka3[[#This Row],[Dosiahnutý štandardný výstup v čase predloženia ŽoNFP7]]&gt;=0),Tabuľka3[[#This Row],[Dosiahnutý štandardný výstup v čase predloženia ŽoNFP7]],0)</f>
        <v>0</v>
      </c>
    </row>
    <row r="217" spans="1:15" s="4" customFormat="1" ht="18" customHeight="1" x14ac:dyDescent="0.25">
      <c r="A217" s="59" t="s">
        <v>29</v>
      </c>
      <c r="B217" s="14" t="s">
        <v>53</v>
      </c>
      <c r="C217" s="60">
        <v>884</v>
      </c>
      <c r="D217" s="61" t="s">
        <v>356</v>
      </c>
      <c r="E217" s="66">
        <v>74</v>
      </c>
      <c r="F217" s="20"/>
      <c r="G21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17" s="19"/>
      <c r="I21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17" s="20"/>
      <c r="K21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17" s="34"/>
      <c r="N217" s="4">
        <v>0</v>
      </c>
      <c r="O217" s="39">
        <f>IF(AND(N217=1,Tabuľka3[[#This Row],[Dosiahnutý štandardný výstup v čase predloženia ŽoNFP7]]&gt;=0),Tabuľka3[[#This Row],[Dosiahnutý štandardný výstup v čase predloženia ŽoNFP7]],0)</f>
        <v>0</v>
      </c>
    </row>
    <row r="218" spans="1:15" s="4" customFormat="1" ht="18" customHeight="1" x14ac:dyDescent="0.25">
      <c r="A218" s="59" t="s">
        <v>29</v>
      </c>
      <c r="B218" s="14" t="s">
        <v>53</v>
      </c>
      <c r="C218" s="60">
        <v>885</v>
      </c>
      <c r="D218" s="61" t="s">
        <v>357</v>
      </c>
      <c r="E218" s="66">
        <v>74</v>
      </c>
      <c r="F218" s="20"/>
      <c r="G21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18" s="19"/>
      <c r="I21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18" s="20"/>
      <c r="K21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18" s="34"/>
      <c r="N218" s="4">
        <v>0</v>
      </c>
      <c r="O218" s="39">
        <f>IF(AND(N218=1,Tabuľka3[[#This Row],[Dosiahnutý štandardný výstup v čase predloženia ŽoNFP7]]&gt;=0),Tabuľka3[[#This Row],[Dosiahnutý štandardný výstup v čase predloženia ŽoNFP7]],0)</f>
        <v>0</v>
      </c>
    </row>
    <row r="219" spans="1:15" s="4" customFormat="1" ht="18" customHeight="1" x14ac:dyDescent="0.25">
      <c r="A219" s="59" t="s">
        <v>29</v>
      </c>
      <c r="B219" s="14" t="s">
        <v>53</v>
      </c>
      <c r="C219" s="60">
        <v>886</v>
      </c>
      <c r="D219" s="61" t="s">
        <v>358</v>
      </c>
      <c r="E219" s="66">
        <v>74</v>
      </c>
      <c r="F219" s="20"/>
      <c r="G21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19" s="19"/>
      <c r="I21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19" s="20"/>
      <c r="K21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19" s="34"/>
      <c r="N219" s="4">
        <v>0</v>
      </c>
      <c r="O219" s="39">
        <f>IF(AND(N219=1,Tabuľka3[[#This Row],[Dosiahnutý štandardný výstup v čase predloženia ŽoNFP7]]&gt;=0),Tabuľka3[[#This Row],[Dosiahnutý štandardný výstup v čase predloženia ŽoNFP7]],0)</f>
        <v>0</v>
      </c>
    </row>
    <row r="220" spans="1:15" s="4" customFormat="1" ht="18" customHeight="1" x14ac:dyDescent="0.25">
      <c r="A220" s="59" t="s">
        <v>29</v>
      </c>
      <c r="B220" s="14" t="s">
        <v>53</v>
      </c>
      <c r="C220" s="60">
        <v>887</v>
      </c>
      <c r="D220" s="61" t="s">
        <v>359</v>
      </c>
      <c r="E220" s="66">
        <v>74</v>
      </c>
      <c r="F220" s="20"/>
      <c r="G22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20" s="19"/>
      <c r="I22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20" s="20"/>
      <c r="K22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20" s="34"/>
      <c r="N220" s="4">
        <v>0</v>
      </c>
      <c r="O220" s="39">
        <f>IF(AND(N220=1,Tabuľka3[[#This Row],[Dosiahnutý štandardný výstup v čase predloženia ŽoNFP7]]&gt;=0),Tabuľka3[[#This Row],[Dosiahnutý štandardný výstup v čase predloženia ŽoNFP7]],0)</f>
        <v>0</v>
      </c>
    </row>
    <row r="221" spans="1:15" s="4" customFormat="1" ht="18" customHeight="1" x14ac:dyDescent="0.25">
      <c r="A221" s="65" t="s">
        <v>62</v>
      </c>
      <c r="B221" s="14" t="s">
        <v>53</v>
      </c>
      <c r="C221" s="60">
        <v>750</v>
      </c>
      <c r="D221" s="61" t="s">
        <v>245</v>
      </c>
      <c r="E221" s="66">
        <v>969</v>
      </c>
      <c r="F221" s="20"/>
      <c r="G22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21" s="19"/>
      <c r="I22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21" s="20"/>
      <c r="K22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21" s="34"/>
      <c r="N221" s="4">
        <v>1</v>
      </c>
      <c r="O221" s="39" t="str">
        <f>IF(AND(N221=1,Tabuľka3[[#This Row],[Dosiahnutý štandardný výstup v čase predloženia ŽoNFP7]]&gt;=0),Tabuľka3[[#This Row],[Dosiahnutý štandardný výstup v čase predloženia ŽoNFP7]],0)</f>
        <v/>
      </c>
    </row>
    <row r="222" spans="1:15" s="4" customFormat="1" ht="18" customHeight="1" x14ac:dyDescent="0.25">
      <c r="A222" s="65" t="s">
        <v>62</v>
      </c>
      <c r="B222" s="14" t="s">
        <v>53</v>
      </c>
      <c r="C222" s="60">
        <v>751</v>
      </c>
      <c r="D222" s="61" t="s">
        <v>246</v>
      </c>
      <c r="E222" s="66">
        <v>969</v>
      </c>
      <c r="F222" s="20"/>
      <c r="G22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22" s="19"/>
      <c r="I22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22" s="20"/>
      <c r="K22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22" s="34"/>
      <c r="N222" s="4">
        <v>1</v>
      </c>
      <c r="O222" s="39" t="str">
        <f>IF(AND(N222=1,Tabuľka3[[#This Row],[Dosiahnutý štandardný výstup v čase predloženia ŽoNFP7]]&gt;=0),Tabuľka3[[#This Row],[Dosiahnutý štandardný výstup v čase predloženia ŽoNFP7]],0)</f>
        <v/>
      </c>
    </row>
    <row r="223" spans="1:15" s="4" customFormat="1" ht="18" customHeight="1" x14ac:dyDescent="0.25">
      <c r="A223" s="65" t="s">
        <v>62</v>
      </c>
      <c r="B223" s="14" t="s">
        <v>53</v>
      </c>
      <c r="C223" s="60">
        <v>752</v>
      </c>
      <c r="D223" s="61" t="s">
        <v>247</v>
      </c>
      <c r="E223" s="66">
        <v>969</v>
      </c>
      <c r="F223" s="20"/>
      <c r="G22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23" s="19"/>
      <c r="I22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23" s="20"/>
      <c r="K22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23" s="34"/>
      <c r="N223" s="4">
        <v>1</v>
      </c>
      <c r="O223" s="39" t="str">
        <f>IF(AND(N223=1,Tabuľka3[[#This Row],[Dosiahnutý štandardný výstup v čase predloženia ŽoNFP7]]&gt;=0),Tabuľka3[[#This Row],[Dosiahnutý štandardný výstup v čase predloženia ŽoNFP7]],0)</f>
        <v/>
      </c>
    </row>
    <row r="224" spans="1:15" s="4" customFormat="1" ht="18" customHeight="1" x14ac:dyDescent="0.25">
      <c r="A224" s="65" t="s">
        <v>62</v>
      </c>
      <c r="B224" s="14" t="s">
        <v>53</v>
      </c>
      <c r="C224" s="60">
        <v>754</v>
      </c>
      <c r="D224" s="61" t="s">
        <v>248</v>
      </c>
      <c r="E224" s="66">
        <v>969</v>
      </c>
      <c r="F224" s="20"/>
      <c r="G22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24" s="19"/>
      <c r="I22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24" s="20"/>
      <c r="K22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24" s="34"/>
      <c r="N224" s="4">
        <v>1</v>
      </c>
      <c r="O224" s="39" t="str">
        <f>IF(AND(N224=1,Tabuľka3[[#This Row],[Dosiahnutý štandardný výstup v čase predloženia ŽoNFP7]]&gt;=0),Tabuľka3[[#This Row],[Dosiahnutý štandardný výstup v čase predloženia ŽoNFP7]],0)</f>
        <v/>
      </c>
    </row>
    <row r="225" spans="1:15" s="4" customFormat="1" ht="18" customHeight="1" x14ac:dyDescent="0.25">
      <c r="A225" s="65" t="s">
        <v>62</v>
      </c>
      <c r="B225" s="14" t="s">
        <v>53</v>
      </c>
      <c r="C225" s="60">
        <v>755</v>
      </c>
      <c r="D225" s="61" t="s">
        <v>249</v>
      </c>
      <c r="E225" s="66">
        <v>969</v>
      </c>
      <c r="F225" s="20"/>
      <c r="G22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25" s="19"/>
      <c r="I22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25" s="20"/>
      <c r="K22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25" s="34"/>
      <c r="N225" s="4">
        <v>1</v>
      </c>
      <c r="O225" s="39" t="str">
        <f>IF(AND(N225=1,Tabuľka3[[#This Row],[Dosiahnutý štandardný výstup v čase predloženia ŽoNFP7]]&gt;=0),Tabuľka3[[#This Row],[Dosiahnutý štandardný výstup v čase predloženia ŽoNFP7]],0)</f>
        <v/>
      </c>
    </row>
    <row r="226" spans="1:15" s="4" customFormat="1" ht="18" customHeight="1" x14ac:dyDescent="0.25">
      <c r="A226" s="65" t="s">
        <v>62</v>
      </c>
      <c r="B226" s="14" t="s">
        <v>53</v>
      </c>
      <c r="C226" s="60">
        <v>753</v>
      </c>
      <c r="D226" s="61" t="s">
        <v>250</v>
      </c>
      <c r="E226" s="66">
        <v>969</v>
      </c>
      <c r="F226" s="20"/>
      <c r="G22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26" s="19"/>
      <c r="I22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26" s="20"/>
      <c r="K22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26" s="34"/>
      <c r="N226" s="4">
        <v>1</v>
      </c>
      <c r="O226" s="39" t="str">
        <f>IF(AND(N226=1,Tabuľka3[[#This Row],[Dosiahnutý štandardný výstup v čase predloženia ŽoNFP7]]&gt;=0),Tabuľka3[[#This Row],[Dosiahnutý štandardný výstup v čase predloženia ŽoNFP7]],0)</f>
        <v/>
      </c>
    </row>
    <row r="227" spans="1:15" s="4" customFormat="1" ht="18" customHeight="1" x14ac:dyDescent="0.25">
      <c r="A227" s="65" t="s">
        <v>62</v>
      </c>
      <c r="B227" s="14" t="s">
        <v>53</v>
      </c>
      <c r="C227" s="60">
        <v>761</v>
      </c>
      <c r="D227" s="61" t="s">
        <v>265</v>
      </c>
      <c r="E227" s="66">
        <v>969</v>
      </c>
      <c r="F227" s="20"/>
      <c r="G22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27" s="19"/>
      <c r="I22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27" s="20"/>
      <c r="K22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27" s="34"/>
      <c r="N227" s="4">
        <v>1</v>
      </c>
      <c r="O227" s="39" t="str">
        <f>IF(AND(N227=1,Tabuľka3[[#This Row],[Dosiahnutý štandardný výstup v čase predloženia ŽoNFP7]]&gt;=0),Tabuľka3[[#This Row],[Dosiahnutý štandardný výstup v čase predloženia ŽoNFP7]],0)</f>
        <v/>
      </c>
    </row>
    <row r="228" spans="1:15" s="4" customFormat="1" ht="18" customHeight="1" x14ac:dyDescent="0.25">
      <c r="A228" s="65" t="s">
        <v>62</v>
      </c>
      <c r="B228" s="14" t="s">
        <v>53</v>
      </c>
      <c r="C228" s="60">
        <v>756</v>
      </c>
      <c r="D228" s="61" t="s">
        <v>251</v>
      </c>
      <c r="E228" s="66">
        <v>969</v>
      </c>
      <c r="F228" s="20"/>
      <c r="G22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28" s="19"/>
      <c r="I22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28" s="20"/>
      <c r="K22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28" s="34"/>
      <c r="N228" s="4">
        <v>1</v>
      </c>
      <c r="O228" s="39" t="str">
        <f>IF(AND(N228=1,Tabuľka3[[#This Row],[Dosiahnutý štandardný výstup v čase predloženia ŽoNFP7]]&gt;=0),Tabuľka3[[#This Row],[Dosiahnutý štandardný výstup v čase predloženia ŽoNFP7]],0)</f>
        <v/>
      </c>
    </row>
    <row r="229" spans="1:15" s="4" customFormat="1" ht="18" customHeight="1" x14ac:dyDescent="0.25">
      <c r="A229" s="65" t="s">
        <v>62</v>
      </c>
      <c r="B229" s="14" t="s">
        <v>53</v>
      </c>
      <c r="C229" s="60">
        <v>947</v>
      </c>
      <c r="D229" s="61" t="s">
        <v>362</v>
      </c>
      <c r="E229" s="66">
        <v>969</v>
      </c>
      <c r="F229" s="20"/>
      <c r="G22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29" s="19"/>
      <c r="I22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29" s="20"/>
      <c r="K22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29" s="34"/>
      <c r="N229" s="4">
        <v>1</v>
      </c>
      <c r="O229" s="39" t="str">
        <f>IF(AND(N229=1,Tabuľka3[[#This Row],[Dosiahnutý štandardný výstup v čase predloženia ŽoNFP7]]&gt;=0),Tabuľka3[[#This Row],[Dosiahnutý štandardný výstup v čase predloženia ŽoNFP7]],0)</f>
        <v/>
      </c>
    </row>
    <row r="230" spans="1:15" s="4" customFormat="1" ht="18" customHeight="1" x14ac:dyDescent="0.25">
      <c r="A230" s="65" t="s">
        <v>62</v>
      </c>
      <c r="B230" s="14" t="s">
        <v>53</v>
      </c>
      <c r="C230" s="60">
        <v>759</v>
      </c>
      <c r="D230" s="61" t="s">
        <v>253</v>
      </c>
      <c r="E230" s="66">
        <v>969</v>
      </c>
      <c r="F230" s="20"/>
      <c r="G23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30" s="19"/>
      <c r="I23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30" s="20"/>
      <c r="K23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30" s="34"/>
      <c r="N230" s="4">
        <v>1</v>
      </c>
      <c r="O230" s="39" t="str">
        <f>IF(AND(N230=1,Tabuľka3[[#This Row],[Dosiahnutý štandardný výstup v čase predloženia ŽoNFP7]]&gt;=0),Tabuľka3[[#This Row],[Dosiahnutý štandardný výstup v čase predloženia ŽoNFP7]],0)</f>
        <v/>
      </c>
    </row>
    <row r="231" spans="1:15" s="4" customFormat="1" ht="18" customHeight="1" x14ac:dyDescent="0.25">
      <c r="A231" s="59" t="s">
        <v>30</v>
      </c>
      <c r="B231" s="14" t="s">
        <v>53</v>
      </c>
      <c r="C231" s="60">
        <v>757</v>
      </c>
      <c r="D231" s="61" t="s">
        <v>363</v>
      </c>
      <c r="E231" s="66">
        <v>300</v>
      </c>
      <c r="F231" s="20"/>
      <c r="G23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31" s="19"/>
      <c r="I23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31" s="20"/>
      <c r="K23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31" s="34"/>
      <c r="N231" s="4">
        <v>1</v>
      </c>
      <c r="O231" s="39" t="str">
        <f>IF(AND(N231=1,Tabuľka3[[#This Row],[Dosiahnutý štandardný výstup v čase predloženia ŽoNFP7]]&gt;=0),Tabuľka3[[#This Row],[Dosiahnutý štandardný výstup v čase predloženia ŽoNFP7]],0)</f>
        <v/>
      </c>
    </row>
    <row r="232" spans="1:15" s="4" customFormat="1" ht="18" customHeight="1" x14ac:dyDescent="0.25">
      <c r="A232" s="59" t="s">
        <v>30</v>
      </c>
      <c r="B232" s="14" t="s">
        <v>53</v>
      </c>
      <c r="C232" s="60">
        <v>758</v>
      </c>
      <c r="D232" s="61" t="s">
        <v>254</v>
      </c>
      <c r="E232" s="66">
        <v>300</v>
      </c>
      <c r="F232" s="20"/>
      <c r="G23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32" s="19"/>
      <c r="I23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32" s="20"/>
      <c r="K23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32" s="34"/>
      <c r="N232" s="4">
        <v>1</v>
      </c>
      <c r="O232" s="39" t="str">
        <f>IF(AND(N232=1,Tabuľka3[[#This Row],[Dosiahnutý štandardný výstup v čase predloženia ŽoNFP7]]&gt;=0),Tabuľka3[[#This Row],[Dosiahnutý štandardný výstup v čase predloženia ŽoNFP7]],0)</f>
        <v/>
      </c>
    </row>
    <row r="233" spans="1:15" s="4" customFormat="1" ht="18" customHeight="1" x14ac:dyDescent="0.25">
      <c r="A233" s="59" t="s">
        <v>30</v>
      </c>
      <c r="B233" s="14" t="s">
        <v>53</v>
      </c>
      <c r="C233" s="60">
        <v>764</v>
      </c>
      <c r="D233" s="61" t="s">
        <v>255</v>
      </c>
      <c r="E233" s="66">
        <v>300</v>
      </c>
      <c r="F233" s="20"/>
      <c r="G23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33" s="19"/>
      <c r="I23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33" s="20"/>
      <c r="K23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33" s="34"/>
      <c r="N233" s="4">
        <v>1</v>
      </c>
      <c r="O233" s="39" t="str">
        <f>IF(AND(N233=1,Tabuľka3[[#This Row],[Dosiahnutý štandardný výstup v čase predloženia ŽoNFP7]]&gt;=0),Tabuľka3[[#This Row],[Dosiahnutý štandardný výstup v čase predloženia ŽoNFP7]],0)</f>
        <v/>
      </c>
    </row>
    <row r="234" spans="1:15" s="4" customFormat="1" ht="18" customHeight="1" x14ac:dyDescent="0.25">
      <c r="A234" s="59" t="s">
        <v>30</v>
      </c>
      <c r="B234" s="14" t="s">
        <v>53</v>
      </c>
      <c r="C234" s="60">
        <v>765</v>
      </c>
      <c r="D234" s="61" t="s">
        <v>256</v>
      </c>
      <c r="E234" s="66">
        <v>300</v>
      </c>
      <c r="F234" s="20"/>
      <c r="G23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34" s="19"/>
      <c r="I23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34" s="20"/>
      <c r="K23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34" s="34"/>
      <c r="N234" s="4">
        <v>1</v>
      </c>
      <c r="O234" s="39" t="str">
        <f>IF(AND(N234=1,Tabuľka3[[#This Row],[Dosiahnutý štandardný výstup v čase predloženia ŽoNFP7]]&gt;=0),Tabuľka3[[#This Row],[Dosiahnutý štandardný výstup v čase predloženia ŽoNFP7]],0)</f>
        <v/>
      </c>
    </row>
    <row r="235" spans="1:15" s="4" customFormat="1" ht="18" customHeight="1" x14ac:dyDescent="0.25">
      <c r="A235" s="59" t="s">
        <v>30</v>
      </c>
      <c r="B235" s="14" t="s">
        <v>53</v>
      </c>
      <c r="C235" s="60">
        <v>760</v>
      </c>
      <c r="D235" s="61" t="s">
        <v>257</v>
      </c>
      <c r="E235" s="66">
        <v>300</v>
      </c>
      <c r="F235" s="20"/>
      <c r="G23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35" s="19"/>
      <c r="I23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35" s="20"/>
      <c r="K23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35" s="34"/>
      <c r="N235" s="4">
        <v>1</v>
      </c>
      <c r="O235" s="39" t="str">
        <f>IF(AND(N235=1,Tabuľka3[[#This Row],[Dosiahnutý štandardný výstup v čase predloženia ŽoNFP7]]&gt;=0),Tabuľka3[[#This Row],[Dosiahnutý štandardný výstup v čase predloženia ŽoNFP7]],0)</f>
        <v/>
      </c>
    </row>
    <row r="236" spans="1:15" s="4" customFormat="1" ht="18" customHeight="1" x14ac:dyDescent="0.25">
      <c r="A236" s="59" t="s">
        <v>30</v>
      </c>
      <c r="B236" s="14" t="s">
        <v>53</v>
      </c>
      <c r="C236" s="60">
        <v>766</v>
      </c>
      <c r="D236" s="61" t="s">
        <v>258</v>
      </c>
      <c r="E236" s="66">
        <v>300</v>
      </c>
      <c r="F236" s="20"/>
      <c r="G23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36" s="19"/>
      <c r="I23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36" s="20"/>
      <c r="K23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36" s="34"/>
      <c r="N236" s="4">
        <v>1</v>
      </c>
      <c r="O236" s="39" t="str">
        <f>IF(AND(N236=1,Tabuľka3[[#This Row],[Dosiahnutý štandardný výstup v čase predloženia ŽoNFP7]]&gt;=0),Tabuľka3[[#This Row],[Dosiahnutý štandardný výstup v čase predloženia ŽoNFP7]],0)</f>
        <v/>
      </c>
    </row>
    <row r="237" spans="1:15" s="4" customFormat="1" ht="18" customHeight="1" x14ac:dyDescent="0.25">
      <c r="A237" s="59" t="s">
        <v>30</v>
      </c>
      <c r="B237" s="14" t="s">
        <v>53</v>
      </c>
      <c r="C237" s="60">
        <v>769</v>
      </c>
      <c r="D237" s="61" t="s">
        <v>259</v>
      </c>
      <c r="E237" s="66">
        <v>300</v>
      </c>
      <c r="F237" s="20"/>
      <c r="G23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37" s="19"/>
      <c r="I23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37" s="20"/>
      <c r="K23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37" s="34"/>
      <c r="N237" s="4">
        <v>1</v>
      </c>
      <c r="O237" s="39" t="str">
        <f>IF(AND(N237=1,Tabuľka3[[#This Row],[Dosiahnutý štandardný výstup v čase predloženia ŽoNFP7]]&gt;=0),Tabuľka3[[#This Row],[Dosiahnutý štandardný výstup v čase predloženia ŽoNFP7]],0)</f>
        <v/>
      </c>
    </row>
    <row r="238" spans="1:15" s="4" customFormat="1" ht="18" customHeight="1" x14ac:dyDescent="0.25">
      <c r="A238" s="59" t="s">
        <v>30</v>
      </c>
      <c r="B238" s="14" t="s">
        <v>53</v>
      </c>
      <c r="C238" s="60">
        <v>770</v>
      </c>
      <c r="D238" s="61" t="s">
        <v>260</v>
      </c>
      <c r="E238" s="66">
        <v>300</v>
      </c>
      <c r="F238" s="20"/>
      <c r="G23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38" s="19"/>
      <c r="I23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38" s="20"/>
      <c r="K23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38" s="34"/>
      <c r="N238" s="4">
        <v>1</v>
      </c>
      <c r="O238" s="39" t="str">
        <f>IF(AND(N238=1,Tabuľka3[[#This Row],[Dosiahnutý štandardný výstup v čase predloženia ŽoNFP7]]&gt;=0),Tabuľka3[[#This Row],[Dosiahnutý štandardný výstup v čase predloženia ŽoNFP7]],0)</f>
        <v/>
      </c>
    </row>
    <row r="239" spans="1:15" s="4" customFormat="1" ht="18" customHeight="1" x14ac:dyDescent="0.25">
      <c r="A239" s="59" t="s">
        <v>30</v>
      </c>
      <c r="B239" s="14" t="s">
        <v>53</v>
      </c>
      <c r="C239" s="60">
        <v>771</v>
      </c>
      <c r="D239" s="61" t="s">
        <v>261</v>
      </c>
      <c r="E239" s="66">
        <v>300</v>
      </c>
      <c r="F239" s="20"/>
      <c r="G23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39" s="19"/>
      <c r="I23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39" s="20"/>
      <c r="K23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39" s="34"/>
      <c r="N239" s="4">
        <v>1</v>
      </c>
      <c r="O239" s="39" t="str">
        <f>IF(AND(N239=1,Tabuľka3[[#This Row],[Dosiahnutý štandardný výstup v čase predloženia ŽoNFP7]]&gt;=0),Tabuľka3[[#This Row],[Dosiahnutý štandardný výstup v čase predloženia ŽoNFP7]],0)</f>
        <v/>
      </c>
    </row>
    <row r="240" spans="1:15" s="4" customFormat="1" ht="18" customHeight="1" x14ac:dyDescent="0.25">
      <c r="A240" s="59" t="s">
        <v>30</v>
      </c>
      <c r="B240" s="14" t="s">
        <v>53</v>
      </c>
      <c r="C240" s="60">
        <v>767</v>
      </c>
      <c r="D240" s="61" t="s">
        <v>262</v>
      </c>
      <c r="E240" s="66">
        <v>300</v>
      </c>
      <c r="F240" s="20"/>
      <c r="G24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40" s="19"/>
      <c r="I24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40" s="20"/>
      <c r="K24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40" s="34"/>
      <c r="N240" s="4">
        <v>1</v>
      </c>
      <c r="O240" s="39" t="str">
        <f>IF(AND(N240=1,Tabuľka3[[#This Row],[Dosiahnutý štandardný výstup v čase predloženia ŽoNFP7]]&gt;=0),Tabuľka3[[#This Row],[Dosiahnutý štandardný výstup v čase predloženia ŽoNFP7]],0)</f>
        <v/>
      </c>
    </row>
    <row r="241" spans="1:15" s="4" customFormat="1" ht="18" customHeight="1" x14ac:dyDescent="0.25">
      <c r="A241" s="59" t="s">
        <v>30</v>
      </c>
      <c r="B241" s="14" t="s">
        <v>53</v>
      </c>
      <c r="C241" s="60">
        <v>768</v>
      </c>
      <c r="D241" s="61" t="s">
        <v>364</v>
      </c>
      <c r="E241" s="66">
        <v>300</v>
      </c>
      <c r="F241" s="20"/>
      <c r="G24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41" s="19"/>
      <c r="I24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41" s="20"/>
      <c r="K24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41" s="34"/>
      <c r="N241" s="4">
        <v>1</v>
      </c>
      <c r="O241" s="39" t="str">
        <f>IF(AND(N241=1,Tabuľka3[[#This Row],[Dosiahnutý štandardný výstup v čase predloženia ŽoNFP7]]&gt;=0),Tabuľka3[[#This Row],[Dosiahnutý štandardný výstup v čase predloženia ŽoNFP7]],0)</f>
        <v/>
      </c>
    </row>
    <row r="242" spans="1:15" s="4" customFormat="1" ht="18" customHeight="1" x14ac:dyDescent="0.25">
      <c r="A242" s="59" t="s">
        <v>30</v>
      </c>
      <c r="B242" s="14" t="s">
        <v>53</v>
      </c>
      <c r="C242" s="60">
        <v>775</v>
      </c>
      <c r="D242" s="61" t="s">
        <v>365</v>
      </c>
      <c r="E242" s="66">
        <v>300</v>
      </c>
      <c r="F242" s="20"/>
      <c r="G24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42" s="19"/>
      <c r="I242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42" s="20"/>
      <c r="K24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42" s="34"/>
      <c r="N242" s="4">
        <v>0</v>
      </c>
      <c r="O242" s="39">
        <f>IF(AND(N242=1,Tabuľka3[[#This Row],[Dosiahnutý štandardný výstup v čase predloženia ŽoNFP7]]&gt;=0),Tabuľka3[[#This Row],[Dosiahnutý štandardný výstup v čase predloženia ŽoNFP7]],0)</f>
        <v>0</v>
      </c>
    </row>
    <row r="243" spans="1:15" s="4" customFormat="1" ht="18" customHeight="1" x14ac:dyDescent="0.25">
      <c r="A243" s="59" t="s">
        <v>30</v>
      </c>
      <c r="B243" s="14" t="s">
        <v>53</v>
      </c>
      <c r="C243" s="60">
        <v>776</v>
      </c>
      <c r="D243" s="61" t="s">
        <v>268</v>
      </c>
      <c r="E243" s="66">
        <v>300</v>
      </c>
      <c r="F243" s="20"/>
      <c r="G24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43" s="19"/>
      <c r="I243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43" s="20"/>
      <c r="K24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43" s="34"/>
      <c r="N243" s="4">
        <v>0</v>
      </c>
      <c r="O243" s="39">
        <f>IF(AND(N243=1,Tabuľka3[[#This Row],[Dosiahnutý štandardný výstup v čase predloženia ŽoNFP7]]&gt;=0),Tabuľka3[[#This Row],[Dosiahnutý štandardný výstup v čase predloženia ŽoNFP7]],0)</f>
        <v>0</v>
      </c>
    </row>
    <row r="244" spans="1:15" s="4" customFormat="1" ht="18" customHeight="1" x14ac:dyDescent="0.25">
      <c r="A244" s="59" t="s">
        <v>31</v>
      </c>
      <c r="B244" s="14" t="s">
        <v>53</v>
      </c>
      <c r="C244" s="60">
        <v>762</v>
      </c>
      <c r="D244" s="61" t="s">
        <v>263</v>
      </c>
      <c r="E244" s="66">
        <v>266</v>
      </c>
      <c r="F244" s="20"/>
      <c r="G24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44" s="19"/>
      <c r="I244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44" s="20"/>
      <c r="K24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44" s="34"/>
      <c r="N244" s="4">
        <v>1</v>
      </c>
      <c r="O244" s="39" t="str">
        <f>IF(AND(N244=1,Tabuľka3[[#This Row],[Dosiahnutý štandardný výstup v čase predloženia ŽoNFP7]]&gt;=0),Tabuľka3[[#This Row],[Dosiahnutý štandardný výstup v čase predloženia ŽoNFP7]],0)</f>
        <v/>
      </c>
    </row>
    <row r="245" spans="1:15" s="4" customFormat="1" ht="18" customHeight="1" x14ac:dyDescent="0.25">
      <c r="A245" s="59" t="s">
        <v>31</v>
      </c>
      <c r="B245" s="14" t="s">
        <v>53</v>
      </c>
      <c r="C245" s="60">
        <v>946</v>
      </c>
      <c r="D245" s="61" t="s">
        <v>266</v>
      </c>
      <c r="E245" s="66">
        <v>266</v>
      </c>
      <c r="F245" s="20"/>
      <c r="G24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45" s="19"/>
      <c r="I245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45" s="20"/>
      <c r="K24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45" s="34"/>
      <c r="N245" s="4">
        <v>1</v>
      </c>
      <c r="O245" s="39" t="str">
        <f>IF(AND(N245=1,Tabuľka3[[#This Row],[Dosiahnutý štandardný výstup v čase predloženia ŽoNFP7]]&gt;=0),Tabuľka3[[#This Row],[Dosiahnutý štandardný výstup v čase predloženia ŽoNFP7]],0)</f>
        <v/>
      </c>
    </row>
    <row r="246" spans="1:15" s="4" customFormat="1" ht="18" customHeight="1" x14ac:dyDescent="0.25">
      <c r="A246" s="59" t="s">
        <v>31</v>
      </c>
      <c r="B246" s="14" t="s">
        <v>53</v>
      </c>
      <c r="C246" s="60">
        <v>763</v>
      </c>
      <c r="D246" s="61" t="s">
        <v>264</v>
      </c>
      <c r="E246" s="66">
        <v>266</v>
      </c>
      <c r="F246" s="20"/>
      <c r="G24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46" s="19"/>
      <c r="I246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46" s="20"/>
      <c r="K24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46" s="34"/>
      <c r="N246" s="4">
        <v>1</v>
      </c>
      <c r="O246" s="39" t="str">
        <f>IF(AND(N246=1,Tabuľka3[[#This Row],[Dosiahnutý štandardný výstup v čase predloženia ŽoNFP7]]&gt;=0),Tabuľka3[[#This Row],[Dosiahnutý štandardný výstup v čase predloženia ŽoNFP7]],0)</f>
        <v/>
      </c>
    </row>
    <row r="247" spans="1:15" s="4" customFormat="1" ht="18" customHeight="1" x14ac:dyDescent="0.25">
      <c r="A247" s="59" t="s">
        <v>369</v>
      </c>
      <c r="B247" s="14" t="s">
        <v>53</v>
      </c>
      <c r="C247" s="60">
        <v>634</v>
      </c>
      <c r="D247" s="61" t="s">
        <v>267</v>
      </c>
      <c r="E247" s="66">
        <v>1298</v>
      </c>
      <c r="F247" s="20"/>
      <c r="G24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47" s="19"/>
      <c r="I247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47" s="20"/>
      <c r="K24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47" s="34"/>
      <c r="N247" s="4">
        <v>1</v>
      </c>
      <c r="O247" s="39" t="str">
        <f>IF(AND(N247=1,Tabuľka3[[#This Row],[Dosiahnutý štandardný výstup v čase predloženia ŽoNFP7]]&gt;=0),Tabuľka3[[#This Row],[Dosiahnutý štandardný výstup v čase predloženia ŽoNFP7]],0)</f>
        <v/>
      </c>
    </row>
    <row r="248" spans="1:15" s="4" customFormat="1" ht="18" customHeight="1" x14ac:dyDescent="0.25">
      <c r="A248" s="59" t="s">
        <v>32</v>
      </c>
      <c r="B248" s="14" t="s">
        <v>53</v>
      </c>
      <c r="C248" s="60">
        <v>948</v>
      </c>
      <c r="D248" s="61" t="s">
        <v>366</v>
      </c>
      <c r="E248" s="66">
        <v>1279</v>
      </c>
      <c r="F248" s="20"/>
      <c r="G24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48" s="19"/>
      <c r="I248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48" s="20"/>
      <c r="K24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48" s="34"/>
      <c r="N248" s="4">
        <v>0</v>
      </c>
      <c r="O248" s="39">
        <f>IF(AND(N248=1,Tabuľka3[[#This Row],[Dosiahnutý štandardný výstup v čase predloženia ŽoNFP7]]&gt;=0),Tabuľka3[[#This Row],[Dosiahnutý štandardný výstup v čase predloženia ŽoNFP7]],0)</f>
        <v>0</v>
      </c>
    </row>
    <row r="249" spans="1:15" s="4" customFormat="1" ht="18" customHeight="1" x14ac:dyDescent="0.25">
      <c r="A249" s="59" t="s">
        <v>33</v>
      </c>
      <c r="B249" s="14" t="s">
        <v>53</v>
      </c>
      <c r="C249" s="60">
        <v>633</v>
      </c>
      <c r="D249" s="61" t="s">
        <v>367</v>
      </c>
      <c r="E249" s="66">
        <v>1255</v>
      </c>
      <c r="F249" s="20"/>
      <c r="G24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49" s="19"/>
      <c r="I249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49" s="20"/>
      <c r="K24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49" s="34"/>
      <c r="N249" s="4">
        <v>0</v>
      </c>
      <c r="O249" s="39">
        <f>IF(AND(N249=1,Tabuľka3[[#This Row],[Dosiahnutý štandardný výstup v čase predloženia ŽoNFP7]]&gt;=0),Tabuľka3[[#This Row],[Dosiahnutý štandardný výstup v čase predloženia ŽoNFP7]],0)</f>
        <v>0</v>
      </c>
    </row>
    <row r="250" spans="1:15" s="4" customFormat="1" ht="18" customHeight="1" x14ac:dyDescent="0.25">
      <c r="A250" s="59" t="s">
        <v>33</v>
      </c>
      <c r="B250" s="14" t="s">
        <v>53</v>
      </c>
      <c r="C250" s="60">
        <v>949</v>
      </c>
      <c r="D250" s="61" t="s">
        <v>368</v>
      </c>
      <c r="E250" s="66">
        <v>1255</v>
      </c>
      <c r="F250" s="20"/>
      <c r="G25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50" s="19"/>
      <c r="I250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50" s="20"/>
      <c r="K25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50" s="34"/>
      <c r="N250" s="4">
        <v>0</v>
      </c>
      <c r="O250" s="39">
        <f>IF(AND(N250=1,Tabuľka3[[#This Row],[Dosiahnutý štandardný výstup v čase predloženia ŽoNFP7]]&gt;=0),Tabuľka3[[#This Row],[Dosiahnutý štandardný výstup v čase predloženia ŽoNFP7]],0)</f>
        <v>0</v>
      </c>
    </row>
    <row r="251" spans="1:15" s="4" customFormat="1" ht="18" customHeight="1" x14ac:dyDescent="0.25">
      <c r="A251" s="59" t="s">
        <v>33</v>
      </c>
      <c r="B251" s="14" t="s">
        <v>53</v>
      </c>
      <c r="C251" s="60">
        <v>774</v>
      </c>
      <c r="D251" s="61" t="s">
        <v>252</v>
      </c>
      <c r="E251" s="66">
        <v>1255</v>
      </c>
      <c r="F251" s="20"/>
      <c r="G25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51" s="19"/>
      <c r="I251" s="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51" s="20"/>
      <c r="K25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L251" s="34"/>
      <c r="N251" s="4">
        <v>0</v>
      </c>
      <c r="O251" s="39">
        <f>IF(AND(N251=1,Tabuľka3[[#This Row],[Dosiahnutý štandardný výstup v čase predloženia ŽoNFP7]]&gt;=0),Tabuľka3[[#This Row],[Dosiahnutý štandardný výstup v čase predloženia ŽoNFP7]],0)</f>
        <v>0</v>
      </c>
    </row>
    <row r="252" spans="1:15" s="4" customFormat="1" ht="18" customHeight="1" x14ac:dyDescent="0.25">
      <c r="A252" s="29" t="s">
        <v>61</v>
      </c>
      <c r="B252" s="30"/>
      <c r="C252" s="30"/>
      <c r="D252" s="30"/>
      <c r="E252" s="31"/>
      <c r="F252" s="47">
        <f>SUM(F253:F276)</f>
        <v>0</v>
      </c>
      <c r="G252" s="48">
        <f>SUM(G253:G276)</f>
        <v>0</v>
      </c>
      <c r="H252" s="32"/>
      <c r="I252" s="32"/>
      <c r="J252" s="47">
        <f>SUM(J253:J276)</f>
        <v>0</v>
      </c>
      <c r="K252" s="48">
        <f>SUM(K253:K276)</f>
        <v>0</v>
      </c>
      <c r="O252" s="39">
        <f>SUM(O8:O251)</f>
        <v>0</v>
      </c>
    </row>
    <row r="253" spans="1:15" ht="18" customHeight="1" x14ac:dyDescent="0.25">
      <c r="A253" s="11" t="s">
        <v>34</v>
      </c>
      <c r="B253" s="14" t="s">
        <v>55</v>
      </c>
      <c r="C253" s="12"/>
      <c r="D253" s="12"/>
      <c r="E253" s="28">
        <v>534</v>
      </c>
      <c r="F253" s="36"/>
      <c r="G25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53" s="36"/>
      <c r="I253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53" s="36"/>
      <c r="K253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54" spans="1:15" ht="18" customHeight="1" x14ac:dyDescent="0.25">
      <c r="A254" s="15" t="s">
        <v>63</v>
      </c>
      <c r="B254" s="78" t="s">
        <v>55</v>
      </c>
      <c r="C254" s="16"/>
      <c r="D254" s="16"/>
      <c r="E254" s="28">
        <v>327</v>
      </c>
      <c r="F254" s="36"/>
      <c r="G25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54" s="36"/>
      <c r="I25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54" s="36"/>
      <c r="K254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55" spans="1:15" ht="18" customHeight="1" x14ac:dyDescent="0.25">
      <c r="A255" s="13" t="s">
        <v>35</v>
      </c>
      <c r="B255" s="14" t="s">
        <v>55</v>
      </c>
      <c r="C255" s="14"/>
      <c r="D255" s="14"/>
      <c r="E255" s="28">
        <v>510</v>
      </c>
      <c r="F255" s="36"/>
      <c r="G25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55" s="36"/>
      <c r="I255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55" s="36"/>
      <c r="K255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56" spans="1:15" ht="18" customHeight="1" x14ac:dyDescent="0.25">
      <c r="A256" s="13" t="s">
        <v>36</v>
      </c>
      <c r="B256" s="14" t="s">
        <v>55</v>
      </c>
      <c r="C256" s="14"/>
      <c r="D256" s="14"/>
      <c r="E256" s="28">
        <v>336</v>
      </c>
      <c r="F256" s="36"/>
      <c r="G25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56" s="36"/>
      <c r="I256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56" s="36"/>
      <c r="K256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57" spans="1:11" ht="18" customHeight="1" x14ac:dyDescent="0.25">
      <c r="A257" s="13" t="s">
        <v>37</v>
      </c>
      <c r="B257" s="14" t="s">
        <v>55</v>
      </c>
      <c r="C257" s="14"/>
      <c r="D257" s="14"/>
      <c r="E257" s="28">
        <v>398</v>
      </c>
      <c r="F257" s="36"/>
      <c r="G25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57" s="36"/>
      <c r="I257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57" s="36"/>
      <c r="K257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58" spans="1:11" ht="18" customHeight="1" x14ac:dyDescent="0.25">
      <c r="A258" s="13" t="s">
        <v>38</v>
      </c>
      <c r="B258" s="14" t="s">
        <v>55</v>
      </c>
      <c r="C258" s="14"/>
      <c r="D258" s="14"/>
      <c r="E258" s="28">
        <v>463</v>
      </c>
      <c r="F258" s="36"/>
      <c r="G25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58" s="36"/>
      <c r="I258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58" s="36"/>
      <c r="K258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59" spans="1:11" ht="18" customHeight="1" x14ac:dyDescent="0.25">
      <c r="A259" s="13" t="s">
        <v>39</v>
      </c>
      <c r="B259" s="14" t="s">
        <v>55</v>
      </c>
      <c r="C259" s="14"/>
      <c r="D259" s="14"/>
      <c r="E259" s="28">
        <v>1840</v>
      </c>
      <c r="F259" s="36"/>
      <c r="G25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59" s="36"/>
      <c r="I259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59" s="36"/>
      <c r="K259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60" spans="1:11" ht="18" customHeight="1" x14ac:dyDescent="0.25">
      <c r="A260" s="13" t="s">
        <v>40</v>
      </c>
      <c r="B260" s="14" t="s">
        <v>55</v>
      </c>
      <c r="C260" s="14"/>
      <c r="D260" s="14"/>
      <c r="E260" s="28">
        <v>276</v>
      </c>
      <c r="F260" s="36"/>
      <c r="G26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60" s="36"/>
      <c r="I260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60" s="36"/>
      <c r="K260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61" spans="1:11" ht="18" customHeight="1" x14ac:dyDescent="0.25">
      <c r="A261" s="15" t="s">
        <v>64</v>
      </c>
      <c r="B261" s="78" t="s">
        <v>55</v>
      </c>
      <c r="C261" s="16"/>
      <c r="D261" s="16"/>
      <c r="E261" s="28">
        <v>84</v>
      </c>
      <c r="F261" s="36"/>
      <c r="G26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61" s="36"/>
      <c r="I261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61" s="36"/>
      <c r="K261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62" spans="1:11" ht="18" customHeight="1" x14ac:dyDescent="0.25">
      <c r="A262" s="15" t="s">
        <v>65</v>
      </c>
      <c r="B262" s="78" t="s">
        <v>55</v>
      </c>
      <c r="C262" s="16"/>
      <c r="D262" s="16"/>
      <c r="E262" s="28">
        <v>36</v>
      </c>
      <c r="F262" s="36"/>
      <c r="G26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62" s="36"/>
      <c r="I262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62" s="36"/>
      <c r="K262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63" spans="1:11" ht="18" customHeight="1" x14ac:dyDescent="0.25">
      <c r="A263" s="11" t="s">
        <v>41</v>
      </c>
      <c r="B263" s="14" t="s">
        <v>55</v>
      </c>
      <c r="C263" s="12"/>
      <c r="D263" s="12"/>
      <c r="E263" s="28">
        <v>147</v>
      </c>
      <c r="F263" s="36"/>
      <c r="G26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63" s="36"/>
      <c r="I263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63" s="36"/>
      <c r="K263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64" spans="1:11" ht="18" customHeight="1" x14ac:dyDescent="0.25">
      <c r="A264" s="13" t="s">
        <v>42</v>
      </c>
      <c r="B264" s="14" t="s">
        <v>55</v>
      </c>
      <c r="C264" s="14"/>
      <c r="D264" s="14"/>
      <c r="E264" s="28">
        <v>83</v>
      </c>
      <c r="F264" s="36"/>
      <c r="G26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64" s="36"/>
      <c r="I26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64" s="36"/>
      <c r="K264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65" spans="1:11" ht="18" customHeight="1" x14ac:dyDescent="0.25">
      <c r="A265" s="15"/>
      <c r="B265" s="78"/>
      <c r="C265" s="16"/>
      <c r="D265" s="16"/>
      <c r="E265" s="28"/>
      <c r="F265" s="36"/>
      <c r="G26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65" s="36"/>
      <c r="I265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65" s="36"/>
      <c r="K265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66" spans="1:11" ht="18" customHeight="1" x14ac:dyDescent="0.25">
      <c r="A266" s="13" t="s">
        <v>43</v>
      </c>
      <c r="B266" s="14" t="s">
        <v>55</v>
      </c>
      <c r="C266" s="14"/>
      <c r="D266" s="14"/>
      <c r="E266" s="28">
        <v>835</v>
      </c>
      <c r="F266" s="36"/>
      <c r="G26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66" s="36"/>
      <c r="I266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66" s="36"/>
      <c r="K266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67" spans="1:11" ht="18" customHeight="1" x14ac:dyDescent="0.25">
      <c r="A267" s="13" t="s">
        <v>44</v>
      </c>
      <c r="B267" s="14" t="s">
        <v>55</v>
      </c>
      <c r="C267" s="14"/>
      <c r="D267" s="14"/>
      <c r="E267" s="28">
        <v>236</v>
      </c>
      <c r="F267" s="36"/>
      <c r="G267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67" s="36"/>
      <c r="I267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67" s="36"/>
      <c r="K267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68" spans="1:11" ht="18" customHeight="1" x14ac:dyDescent="0.25">
      <c r="A268" s="11" t="s">
        <v>45</v>
      </c>
      <c r="B268" s="14" t="s">
        <v>55</v>
      </c>
      <c r="C268" s="12"/>
      <c r="D268" s="12"/>
      <c r="E268" s="28">
        <v>10.77</v>
      </c>
      <c r="F268" s="36"/>
      <c r="G268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68" s="36"/>
      <c r="I268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68" s="36"/>
      <c r="K268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69" spans="1:11" ht="18" customHeight="1" x14ac:dyDescent="0.25">
      <c r="A269" s="13" t="s">
        <v>46</v>
      </c>
      <c r="B269" s="14" t="s">
        <v>55</v>
      </c>
      <c r="C269" s="14"/>
      <c r="D269" s="14"/>
      <c r="E269" s="28">
        <v>17.79</v>
      </c>
      <c r="F269" s="36"/>
      <c r="G269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69" s="36"/>
      <c r="I269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69" s="36"/>
      <c r="K269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70" spans="1:11" ht="18" customHeight="1" x14ac:dyDescent="0.25">
      <c r="A270" s="13" t="s">
        <v>47</v>
      </c>
      <c r="B270" s="14" t="s">
        <v>55</v>
      </c>
      <c r="C270" s="14"/>
      <c r="D270" s="14"/>
      <c r="E270" s="28">
        <v>12.81</v>
      </c>
      <c r="F270" s="36"/>
      <c r="G270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70" s="36"/>
      <c r="I270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70" s="36"/>
      <c r="K270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71" spans="1:11" ht="18" customHeight="1" x14ac:dyDescent="0.25">
      <c r="A271" s="13" t="s">
        <v>48</v>
      </c>
      <c r="B271" s="14" t="s">
        <v>55</v>
      </c>
      <c r="C271" s="14"/>
      <c r="D271" s="14"/>
      <c r="E271" s="28">
        <v>12.81</v>
      </c>
      <c r="F271" s="36"/>
      <c r="G271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71" s="36"/>
      <c r="I271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71" s="36"/>
      <c r="K271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72" spans="1:11" ht="18" customHeight="1" x14ac:dyDescent="0.25">
      <c r="A272" s="13" t="s">
        <v>49</v>
      </c>
      <c r="B272" s="14" t="s">
        <v>55</v>
      </c>
      <c r="C272" s="14"/>
      <c r="D272" s="14"/>
      <c r="E272" s="28">
        <v>12.81</v>
      </c>
      <c r="F272" s="36"/>
      <c r="G272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72" s="36"/>
      <c r="I272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72" s="36"/>
      <c r="K272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73" spans="1:11" ht="18" customHeight="1" x14ac:dyDescent="0.25">
      <c r="A273" s="13" t="s">
        <v>50</v>
      </c>
      <c r="B273" s="14" t="s">
        <v>55</v>
      </c>
      <c r="C273" s="14"/>
      <c r="D273" s="14"/>
      <c r="E273" s="28">
        <v>1</v>
      </c>
      <c r="F273" s="36"/>
      <c r="G273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73" s="36"/>
      <c r="I273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73" s="36"/>
      <c r="K273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74" spans="1:11" ht="18" customHeight="1" x14ac:dyDescent="0.25">
      <c r="A274" s="13" t="s">
        <v>51</v>
      </c>
      <c r="B274" s="14" t="s">
        <v>55</v>
      </c>
      <c r="C274" s="14"/>
      <c r="D274" s="14"/>
      <c r="E274" s="28">
        <v>1</v>
      </c>
      <c r="F274" s="36"/>
      <c r="G274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74" s="36"/>
      <c r="I274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74" s="36"/>
      <c r="K274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75" spans="1:11" ht="18" customHeight="1" x14ac:dyDescent="0.25">
      <c r="A275" s="11"/>
      <c r="B275" s="14"/>
      <c r="C275" s="12"/>
      <c r="D275" s="12"/>
      <c r="E275" s="28"/>
      <c r="F275" s="36"/>
      <c r="G275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75" s="36"/>
      <c r="I275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75" s="36"/>
      <c r="K275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76" spans="1:11" ht="18" customHeight="1" x14ac:dyDescent="0.25">
      <c r="A276" s="11" t="s">
        <v>52</v>
      </c>
      <c r="B276" s="14" t="s">
        <v>56</v>
      </c>
      <c r="C276" s="12"/>
      <c r="D276" s="12"/>
      <c r="E276" s="28">
        <v>84</v>
      </c>
      <c r="F276" s="36"/>
      <c r="G276" s="27" t="str">
        <f>IF(Tabuľka3[[#This Row],[Koeficient štandardného výstupu v EUR  na mernú jednotku]]*Tabuľka3[[#This Row],[počet/výmera v čase predloženia ŽoNFP8]]=0,"",Tabuľka3[[#This Row],[Koeficient štandardného výstupu v EUR  na mernú jednotku]]*Tabuľka3[[#This Row],[počet/výmera v čase predloženia ŽoNFP8]])</f>
        <v/>
      </c>
      <c r="H276" s="36"/>
      <c r="I276">
        <f>IF(AND(Tabuľka3[[#This Row],[počet/výmera v čase predloženia ŽoNFP8]]&gt;0,Tabuľka3[[#This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ŽoNFP8]]=""),1,0))</f>
        <v>0</v>
      </c>
      <c r="J276" s="36"/>
      <c r="K276" s="27" t="str">
        <f>IF(Tabuľka3[[#This Row],[Koeficient štandardného výstupu v EUR  na mernú jednotku]]*Tabuľka3[[#This Row],[počet/výmera podľa podnikateľského plánu8]]=0,"",Tabuľka3[[#This Row],[Koeficient štandardného výstupu v EUR  na mernú jednotku]]*Tabuľka3[[#This Row],[počet/výmera podľa podnikateľského plánu8]])</f>
        <v/>
      </c>
    </row>
    <row r="277" spans="1:11" ht="18" customHeight="1" x14ac:dyDescent="0.25">
      <c r="A277" s="22" t="s">
        <v>66</v>
      </c>
      <c r="B277" s="23"/>
      <c r="C277" s="23"/>
      <c r="D277" s="23"/>
      <c r="E277" s="24"/>
      <c r="F277" s="25"/>
      <c r="G277" s="26">
        <f>SUM(G253:G276,G8:G251)</f>
        <v>0</v>
      </c>
      <c r="H277" s="25"/>
      <c r="I277" s="25"/>
      <c r="J277" s="25"/>
      <c r="K277" s="26">
        <f>SUM(K253:K276,K8:K251)</f>
        <v>0</v>
      </c>
    </row>
    <row r="278" spans="1:11" x14ac:dyDescent="0.25">
      <c r="A278" s="87" t="str">
        <f>IF(AND(Tabuľka3[[#Totals],[Dosiahnutý štandardný výstup v čase predloženia ŽoNFP7]]=0,Tabuľka3[[#Totals],[Dosiahnutý štandardný výstup podľa podnikateľského plánu7]]=0),"",IF(AND(Tabuľka3[[#Totals],[Dosiahnutý štandardný výstup v čase predloženia ŽoNFP7]]=0,Tabuľka3[[#Totals],[Dosiahnutý štandardný výstup podľa podnikateľského plánu7]]&gt;0),"",IF(AND(Tabuľka3[[#Totals],[Dosiahnutý štandardný výstup v čase predloženia ŽoNFP7]]&gt;0,Tabuľka3[[#Totals],[Dosiahnutý štandardný výstup podľa podnikateľského plánu7]]=0),"",IF(Tabuľka3[[#Totals],[Dosiahnutý štandardný výstup podľa podnikateľského plánu7]]&lt;Tabuľka3[[#Totals],[Dosiahnutý štandardný výstup v čase predloženia ŽoNFP7]],"hodnota štandardného výstupu podnikateľského plánu nedosahuje hodnotu štandardného výstupu pri podaní ŽoNFP",""))))</f>
        <v/>
      </c>
      <c r="B278" s="87"/>
      <c r="C278" s="87"/>
      <c r="D278" s="87"/>
      <c r="E278" s="87"/>
      <c r="F278" s="87"/>
    </row>
    <row r="279" spans="1:11" s="4" customFormat="1" x14ac:dyDescent="0.25">
      <c r="A279" s="5"/>
      <c r="B279" s="5"/>
      <c r="C279" s="5"/>
      <c r="D279" s="5"/>
    </row>
    <row r="280" spans="1:11" s="4" customFormat="1" x14ac:dyDescent="0.25">
      <c r="A280" s="82" t="str">
        <f>IF(Tabuľka3[[#Totals],[Dosiahnutý štandardný výstup v čase predloženia ŽoNFP7]]=0,"nie sú vyplnené hodnoty v čase predloženia ŽoNFP","")</f>
        <v>nie sú vyplnené hodnoty v čase predloženia ŽoNFP</v>
      </c>
      <c r="B280" s="82"/>
      <c r="C280" s="52"/>
      <c r="D280" s="52"/>
    </row>
    <row r="281" spans="1:11" s="4" customFormat="1" x14ac:dyDescent="0.25">
      <c r="A281" s="82" t="str">
        <f>IF(Tabuľka3[[#Totals],[Dosiahnutý štandardný výstup v čase predloženia ŽoNFP7]]=0,"",IF(Tabuľka3[[#Totals],[Dosiahnutý štandardný výstup v čase predloženia ŽoNFP7]]&lt;=4000,"hodnota štandardného výstupu pri predložení ŽoNFP nedosahuje minimálnu hranicu",IF(Tabuľka3[[#Totals],[Dosiahnutý štandardný výstup v čase predloženia ŽoNFP7]]&gt;9999,"hodnota štandardného výstupu pri predložení ŽoNFP presahuje maximálnu hranicu","")))</f>
        <v/>
      </c>
      <c r="B281" s="82"/>
      <c r="C281" s="52"/>
      <c r="D281" s="52"/>
    </row>
    <row r="282" spans="1:11" s="4" customFormat="1" x14ac:dyDescent="0.25">
      <c r="A282" s="87" t="str">
        <f>IF(Tabuľka3[[#Totals],[Dosiahnutý štandardný výstup podľa podnikateľského plánu7]]=0,"nie sú vyplnené hodnoty podnikateľského plánu","")</f>
        <v>nie sú vyplnené hodnoty podnikateľského plánu</v>
      </c>
      <c r="B282" s="87"/>
      <c r="C282" s="53"/>
      <c r="D282" s="53"/>
    </row>
    <row r="283" spans="1:11" ht="17.25" customHeight="1" x14ac:dyDescent="0.25">
      <c r="A283" s="81" t="s">
        <v>71</v>
      </c>
      <c r="B283" s="81"/>
      <c r="C283" s="81"/>
      <c r="D283" s="81"/>
      <c r="E283" s="81"/>
      <c r="F283" s="81"/>
      <c r="G283" s="81"/>
    </row>
    <row r="284" spans="1:11" x14ac:dyDescent="0.25">
      <c r="A284" s="81" t="s">
        <v>72</v>
      </c>
      <c r="B284" s="81"/>
      <c r="C284" s="81"/>
      <c r="D284" s="81"/>
      <c r="E284" s="81"/>
      <c r="F284" s="81"/>
      <c r="G284" s="81"/>
    </row>
    <row r="285" spans="1:11" ht="31.5" customHeight="1" x14ac:dyDescent="0.25">
      <c r="A285" s="81" t="s">
        <v>73</v>
      </c>
      <c r="B285" s="81"/>
      <c r="C285" s="81"/>
      <c r="D285" s="81"/>
      <c r="E285" s="81"/>
      <c r="F285" s="81"/>
      <c r="G285" s="81"/>
    </row>
    <row r="286" spans="1:11" x14ac:dyDescent="0.25">
      <c r="A286" s="81" t="s">
        <v>74</v>
      </c>
      <c r="B286" s="81"/>
      <c r="C286" s="81"/>
      <c r="D286" s="81"/>
      <c r="E286" s="81"/>
      <c r="F286" s="81"/>
      <c r="G286" s="81"/>
    </row>
    <row r="287" spans="1:11" x14ac:dyDescent="0.25">
      <c r="A287" s="81" t="s">
        <v>75</v>
      </c>
      <c r="B287" s="81"/>
      <c r="C287" s="81"/>
      <c r="D287" s="81"/>
      <c r="E287" s="81"/>
      <c r="F287" s="81"/>
      <c r="G287" s="81"/>
    </row>
    <row r="288" spans="1:11" x14ac:dyDescent="0.25">
      <c r="A288" s="81" t="s">
        <v>76</v>
      </c>
      <c r="B288" s="81"/>
      <c r="C288" s="81"/>
      <c r="D288" s="81"/>
      <c r="E288" s="81"/>
      <c r="F288" s="81"/>
      <c r="G288" s="81"/>
    </row>
    <row r="289" spans="1:7" x14ac:dyDescent="0.25">
      <c r="A289" s="81" t="s">
        <v>77</v>
      </c>
      <c r="B289" s="81"/>
      <c r="C289" s="81"/>
      <c r="D289" s="81"/>
      <c r="E289" s="81"/>
      <c r="F289" s="81"/>
      <c r="G289" s="81"/>
    </row>
    <row r="290" spans="1:7" ht="52.5" customHeight="1" x14ac:dyDescent="0.25">
      <c r="A290" s="81" t="s">
        <v>68</v>
      </c>
      <c r="B290" s="81"/>
      <c r="C290" s="81"/>
      <c r="D290" s="81"/>
      <c r="E290" s="81"/>
      <c r="F290" s="81"/>
      <c r="G290" s="81"/>
    </row>
    <row r="291" spans="1:7" x14ac:dyDescent="0.25">
      <c r="A291" s="81" t="s">
        <v>69</v>
      </c>
      <c r="B291" s="81"/>
      <c r="C291" s="81"/>
      <c r="D291" s="81"/>
      <c r="E291" s="81"/>
      <c r="F291" s="81"/>
      <c r="G291" s="81"/>
    </row>
    <row r="292" spans="1:7" ht="25.5" customHeight="1" x14ac:dyDescent="0.25">
      <c r="A292" s="81" t="s">
        <v>78</v>
      </c>
      <c r="B292" s="81"/>
      <c r="C292" s="81"/>
      <c r="D292" s="81"/>
      <c r="E292" s="81"/>
      <c r="F292" s="81"/>
      <c r="G292" s="81"/>
    </row>
  </sheetData>
  <sheetProtection sheet="1" objects="1" scenarios="1"/>
  <mergeCells count="16">
    <mergeCell ref="B4:G4"/>
    <mergeCell ref="A287:G287"/>
    <mergeCell ref="A288:G288"/>
    <mergeCell ref="A289:G289"/>
    <mergeCell ref="B3:H3"/>
    <mergeCell ref="A282:B282"/>
    <mergeCell ref="A278:F278"/>
    <mergeCell ref="A290:G290"/>
    <mergeCell ref="A291:G291"/>
    <mergeCell ref="A292:G292"/>
    <mergeCell ref="A280:B280"/>
    <mergeCell ref="A281:B281"/>
    <mergeCell ref="A283:G283"/>
    <mergeCell ref="A284:G284"/>
    <mergeCell ref="A285:G285"/>
    <mergeCell ref="A286:G286"/>
  </mergeCells>
  <conditionalFormatting sqref="A280">
    <cfRule type="cellIs" dxfId="62" priority="20" operator="equal">
      <formula>"nie sú vyplnené hodnoty v čase predloženia ŽoNFP"</formula>
    </cfRule>
  </conditionalFormatting>
  <conditionalFormatting sqref="A281">
    <cfRule type="cellIs" dxfId="61" priority="18" operator="equal">
      <formula>"hodnota štandardného výstupu pri predložení ŽoNFP presahuje maximálnu hranicu"</formula>
    </cfRule>
    <cfRule type="cellIs" dxfId="60" priority="19" operator="equal">
      <formula>"hodnota štandardného výstupu pri predložení ŽoNFP nedosahuje minimálnu hranicu"</formula>
    </cfRule>
  </conditionalFormatting>
  <conditionalFormatting sqref="F8:F48 F50:F276">
    <cfRule type="expression" dxfId="59" priority="17">
      <formula>I8=1</formula>
    </cfRule>
  </conditionalFormatting>
  <conditionalFormatting sqref="G8:G48 G50:G276">
    <cfRule type="expression" dxfId="58" priority="16">
      <formula>I8=1</formula>
    </cfRule>
  </conditionalFormatting>
  <conditionalFormatting sqref="K253:K276">
    <cfRule type="expression" dxfId="57" priority="11">
      <formula>M253=1</formula>
    </cfRule>
  </conditionalFormatting>
  <conditionalFormatting sqref="J252">
    <cfRule type="expression" dxfId="56" priority="8">
      <formula>L252=1</formula>
    </cfRule>
  </conditionalFormatting>
  <conditionalFormatting sqref="K252 H50:H276">
    <cfRule type="expression" dxfId="55" priority="7">
      <formula>I50=1</formula>
    </cfRule>
  </conditionalFormatting>
  <conditionalFormatting sqref="H8:H48">
    <cfRule type="expression" dxfId="54" priority="6">
      <formula>I8=1</formula>
    </cfRule>
  </conditionalFormatting>
  <conditionalFormatting sqref="A282:D282">
    <cfRule type="cellIs" dxfId="53" priority="5" operator="equal">
      <formula>"nie sú vyplnené hodnoty podnikateľského plánu"</formula>
    </cfRule>
  </conditionalFormatting>
  <conditionalFormatting sqref="A278:F278">
    <cfRule type="cellIs" dxfId="52" priority="4" operator="equal">
      <formula>"hodnota štandardného výstupu podnikateľského plánu nedosahuje hodnotu štandardného výstupu pri podaní ŽoNFP"</formula>
    </cfRule>
  </conditionalFormatting>
  <conditionalFormatting sqref="J1">
    <cfRule type="cellIs" dxfId="51" priority="3" operator="equal">
      <formula>"Počet chýb"</formula>
    </cfRule>
  </conditionalFormatting>
  <conditionalFormatting sqref="K1">
    <cfRule type="cellIs" dxfId="50" priority="1" operator="equal">
      <formula>""</formula>
    </cfRule>
    <cfRule type="cellIs" dxfId="49" priority="2" operator="greaterThan">
      <formula>0</formula>
    </cfRule>
  </conditionalFormatting>
  <dataValidations xWindow="1132" yWindow="560" count="2">
    <dataValidation type="whole" allowBlank="1" showInputMessage="1" showErrorMessage="1" prompt="zadajte celé číslo" sqref="F253:F276 J253:J276" xr:uid="{00000000-0002-0000-0400-000000000000}">
      <formula1>0</formula1>
      <formula2>10000000</formula2>
    </dataValidation>
    <dataValidation type="list" allowBlank="1" showInputMessage="1" showErrorMessage="1" sqref="H8:H48 H253:H276 H50:H251" xr:uid="{00000000-0002-0000-0400-000001000000}">
      <formula1>$L$8:$L$31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55" fitToHeight="6" orientation="landscape" r:id="rId1"/>
  <headerFooter>
    <oddFooter>&amp;C&amp;8&amp;P / &amp;N</oddFooter>
  </headerFooter>
  <ignoredErrors>
    <ignoredError sqref="G278 G7:G8 G252 K252:K276 K7:K8 G9:G251" calculatedColumn="1"/>
    <ignoredError sqref="G253 G254:G270 G271:G276" unlockedFormula="1" calculatedColumn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92"/>
  <sheetViews>
    <sheetView workbookViewId="0">
      <selection activeCell="B4" sqref="B4:G4"/>
    </sheetView>
  </sheetViews>
  <sheetFormatPr defaultRowHeight="15" x14ac:dyDescent="0.25"/>
  <cols>
    <col min="1" max="1" width="68.28515625" style="4" bestFit="1" customWidth="1"/>
    <col min="2" max="3" width="11.7109375" style="4" customWidth="1"/>
    <col min="4" max="4" width="62.5703125" style="4" customWidth="1"/>
    <col min="5" max="5" width="14.7109375" style="4" customWidth="1"/>
    <col min="6" max="6" width="15" style="4" customWidth="1"/>
    <col min="7" max="7" width="18.42578125" style="4" customWidth="1"/>
    <col min="8" max="8" width="22.5703125" style="4" customWidth="1"/>
    <col min="9" max="9" width="9.140625" style="4" hidden="1" customWidth="1"/>
    <col min="10" max="10" width="15" style="4" customWidth="1"/>
    <col min="11" max="11" width="18.42578125" style="4" customWidth="1"/>
    <col min="12" max="12" width="13.5703125" style="4" hidden="1" customWidth="1"/>
    <col min="13" max="14" width="9.140625" style="4" hidden="1" customWidth="1"/>
    <col min="15" max="15" width="0" style="4" hidden="1" customWidth="1"/>
    <col min="16" max="16384" width="9.140625" style="4"/>
  </cols>
  <sheetData>
    <row r="1" spans="1:15" x14ac:dyDescent="0.25">
      <c r="A1" s="6" t="s">
        <v>169</v>
      </c>
      <c r="B1" s="6"/>
      <c r="C1" s="6"/>
      <c r="D1" s="6"/>
      <c r="J1" s="49" t="str">
        <f>IF(K1="","","Počet chýb")</f>
        <v/>
      </c>
      <c r="K1" s="50" t="str">
        <f>IF(SUM(I8:I276)=0,"",SUM(I8:I276))</f>
        <v/>
      </c>
    </row>
    <row r="2" spans="1:15" x14ac:dyDescent="0.25">
      <c r="A2" s="6"/>
      <c r="B2" s="6"/>
      <c r="C2" s="6"/>
      <c r="D2" s="6"/>
    </row>
    <row r="3" spans="1:15" x14ac:dyDescent="0.25">
      <c r="A3" s="33" t="s">
        <v>80</v>
      </c>
      <c r="B3" s="89"/>
      <c r="C3" s="89"/>
      <c r="D3" s="89"/>
      <c r="E3" s="89"/>
      <c r="F3" s="89"/>
      <c r="G3" s="89"/>
      <c r="H3" s="89"/>
    </row>
    <row r="4" spans="1:15" x14ac:dyDescent="0.25">
      <c r="A4" s="33" t="s">
        <v>81</v>
      </c>
      <c r="B4" s="88"/>
      <c r="C4" s="88"/>
      <c r="D4" s="88"/>
      <c r="E4" s="88"/>
      <c r="F4" s="88"/>
      <c r="G4" s="88"/>
    </row>
    <row r="6" spans="1:15" ht="66" x14ac:dyDescent="0.25">
      <c r="A6" s="17" t="s">
        <v>59</v>
      </c>
      <c r="B6" s="18" t="s">
        <v>57</v>
      </c>
      <c r="C6" s="18" t="s">
        <v>269</v>
      </c>
      <c r="D6" s="18" t="s">
        <v>270</v>
      </c>
      <c r="E6" s="18" t="s">
        <v>58</v>
      </c>
      <c r="F6" s="18" t="s">
        <v>70</v>
      </c>
      <c r="G6" s="18" t="s">
        <v>67</v>
      </c>
      <c r="H6" s="38" t="s">
        <v>161</v>
      </c>
      <c r="I6" s="42" t="s">
        <v>162</v>
      </c>
      <c r="J6" s="38" t="s">
        <v>163</v>
      </c>
      <c r="K6" s="38" t="s">
        <v>164</v>
      </c>
    </row>
    <row r="7" spans="1:15" ht="15.75" x14ac:dyDescent="0.25">
      <c r="A7" s="7" t="s">
        <v>60</v>
      </c>
      <c r="B7" s="8"/>
      <c r="C7" s="8"/>
      <c r="D7" s="8"/>
      <c r="E7" s="9"/>
      <c r="F7" s="46">
        <f>SUM(F8:F251)</f>
        <v>0</v>
      </c>
      <c r="G7" s="46">
        <f>SUM(G8:G251)</f>
        <v>0</v>
      </c>
      <c r="H7" s="10"/>
      <c r="I7" s="10"/>
      <c r="J7" s="46">
        <f>SUM(J8:J251)</f>
        <v>0</v>
      </c>
      <c r="K7" s="46">
        <f>SUM(K8:K251)</f>
        <v>0</v>
      </c>
      <c r="L7" s="34"/>
      <c r="M7" s="39"/>
      <c r="N7" s="77"/>
    </row>
    <row r="8" spans="1:15" ht="18" customHeight="1" x14ac:dyDescent="0.25">
      <c r="A8" s="59" t="s">
        <v>271</v>
      </c>
      <c r="B8" s="14" t="s">
        <v>53</v>
      </c>
      <c r="C8" s="60">
        <v>116</v>
      </c>
      <c r="D8" s="61" t="s">
        <v>272</v>
      </c>
      <c r="E8" s="68">
        <v>555</v>
      </c>
      <c r="F8" s="20"/>
      <c r="G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8" s="36"/>
      <c r="I8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8" s="20"/>
      <c r="K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8" s="34"/>
      <c r="M8" s="39"/>
      <c r="N8" s="77">
        <v>0</v>
      </c>
      <c r="O8" s="4">
        <f t="shared" ref="O8:O71" si="0">IF(AND(N9=1,G9&gt;=0),G9,0)</f>
        <v>0</v>
      </c>
    </row>
    <row r="9" spans="1:15" ht="18" customHeight="1" x14ac:dyDescent="0.25">
      <c r="A9" s="59" t="s">
        <v>271</v>
      </c>
      <c r="B9" s="14" t="s">
        <v>53</v>
      </c>
      <c r="C9" s="60">
        <v>102</v>
      </c>
      <c r="D9" s="61" t="s">
        <v>273</v>
      </c>
      <c r="E9" s="68">
        <v>555</v>
      </c>
      <c r="F9" s="20"/>
      <c r="G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9" s="36"/>
      <c r="I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9" s="20"/>
      <c r="K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9" s="34"/>
      <c r="M9" s="39"/>
      <c r="N9" s="77">
        <v>0</v>
      </c>
      <c r="O9" s="4">
        <f t="shared" si="0"/>
        <v>0</v>
      </c>
    </row>
    <row r="10" spans="1:15" ht="18" customHeight="1" x14ac:dyDescent="0.25">
      <c r="A10" s="59" t="s">
        <v>271</v>
      </c>
      <c r="B10" s="14" t="s">
        <v>53</v>
      </c>
      <c r="C10" s="60">
        <v>101</v>
      </c>
      <c r="D10" s="61" t="s">
        <v>274</v>
      </c>
      <c r="E10" s="68">
        <v>555</v>
      </c>
      <c r="F10" s="20"/>
      <c r="G1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0" s="36"/>
      <c r="I1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0" s="20"/>
      <c r="K1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0" s="34" t="s">
        <v>137</v>
      </c>
      <c r="M10" s="39"/>
      <c r="N10" s="77">
        <v>0</v>
      </c>
      <c r="O10" s="4">
        <f t="shared" si="0"/>
        <v>0</v>
      </c>
    </row>
    <row r="11" spans="1:15" ht="18" customHeight="1" x14ac:dyDescent="0.25">
      <c r="A11" s="59" t="s">
        <v>4</v>
      </c>
      <c r="B11" s="14" t="s">
        <v>53</v>
      </c>
      <c r="C11" s="60">
        <v>103</v>
      </c>
      <c r="D11" s="61" t="s">
        <v>275</v>
      </c>
      <c r="E11" s="68">
        <v>617</v>
      </c>
      <c r="F11" s="20"/>
      <c r="G1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1" s="36"/>
      <c r="I1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1" s="20"/>
      <c r="K1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1" s="34" t="s">
        <v>138</v>
      </c>
      <c r="M11" s="39"/>
      <c r="N11" s="77">
        <v>0</v>
      </c>
      <c r="O11" s="4">
        <f t="shared" si="0"/>
        <v>0</v>
      </c>
    </row>
    <row r="12" spans="1:15" ht="18" customHeight="1" x14ac:dyDescent="0.25">
      <c r="A12" s="59" t="s">
        <v>5</v>
      </c>
      <c r="B12" s="14" t="s">
        <v>53</v>
      </c>
      <c r="C12" s="60">
        <v>104</v>
      </c>
      <c r="D12" s="61" t="s">
        <v>276</v>
      </c>
      <c r="E12" s="68">
        <v>454</v>
      </c>
      <c r="F12" s="20"/>
      <c r="G1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2" s="36"/>
      <c r="I1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2" s="20"/>
      <c r="K1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2" s="34" t="s">
        <v>139</v>
      </c>
      <c r="M12" s="39"/>
      <c r="N12" s="77">
        <v>0</v>
      </c>
      <c r="O12" s="4">
        <f t="shared" si="0"/>
        <v>0</v>
      </c>
    </row>
    <row r="13" spans="1:15" ht="18" customHeight="1" x14ac:dyDescent="0.25">
      <c r="A13" s="59" t="s">
        <v>5</v>
      </c>
      <c r="B13" s="14" t="s">
        <v>53</v>
      </c>
      <c r="C13" s="60">
        <v>105</v>
      </c>
      <c r="D13" s="61" t="s">
        <v>277</v>
      </c>
      <c r="E13" s="68">
        <v>454</v>
      </c>
      <c r="F13" s="20"/>
      <c r="G1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3" s="36"/>
      <c r="I1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3" s="20"/>
      <c r="K1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3" s="34" t="s">
        <v>140</v>
      </c>
      <c r="M13" s="39"/>
      <c r="N13" s="77">
        <v>0</v>
      </c>
      <c r="O13" s="4">
        <f t="shared" si="0"/>
        <v>0</v>
      </c>
    </row>
    <row r="14" spans="1:15" ht="18" customHeight="1" x14ac:dyDescent="0.25">
      <c r="A14" s="59" t="s">
        <v>6</v>
      </c>
      <c r="B14" s="14" t="s">
        <v>53</v>
      </c>
      <c r="C14" s="60">
        <v>107</v>
      </c>
      <c r="D14" s="61" t="s">
        <v>278</v>
      </c>
      <c r="E14" s="68">
        <v>496</v>
      </c>
      <c r="F14" s="20"/>
      <c r="G1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4" s="36"/>
      <c r="I1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4" s="20"/>
      <c r="K1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4" s="34" t="s">
        <v>141</v>
      </c>
      <c r="M14" s="39"/>
      <c r="N14" s="77">
        <v>0</v>
      </c>
      <c r="O14" s="4">
        <f t="shared" si="0"/>
        <v>0</v>
      </c>
    </row>
    <row r="15" spans="1:15" ht="18" customHeight="1" x14ac:dyDescent="0.25">
      <c r="A15" s="59" t="s">
        <v>6</v>
      </c>
      <c r="B15" s="14" t="s">
        <v>53</v>
      </c>
      <c r="C15" s="60">
        <v>106</v>
      </c>
      <c r="D15" s="61" t="s">
        <v>279</v>
      </c>
      <c r="E15" s="68">
        <v>496</v>
      </c>
      <c r="F15" s="20"/>
      <c r="G1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5" s="36"/>
      <c r="I1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5" s="20"/>
      <c r="K1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5" s="34" t="s">
        <v>142</v>
      </c>
      <c r="M15" s="39"/>
      <c r="N15" s="77">
        <v>0</v>
      </c>
      <c r="O15" s="4">
        <f t="shared" si="0"/>
        <v>0</v>
      </c>
    </row>
    <row r="16" spans="1:15" ht="18" customHeight="1" x14ac:dyDescent="0.25">
      <c r="A16" s="59" t="s">
        <v>7</v>
      </c>
      <c r="B16" s="14" t="s">
        <v>53</v>
      </c>
      <c r="C16" s="60">
        <v>108</v>
      </c>
      <c r="D16" s="61" t="s">
        <v>280</v>
      </c>
      <c r="E16" s="68">
        <v>336</v>
      </c>
      <c r="F16" s="20"/>
      <c r="G1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6" s="36"/>
      <c r="I1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6" s="20"/>
      <c r="K1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6" s="35" t="s">
        <v>143</v>
      </c>
      <c r="M16" s="39"/>
      <c r="N16" s="77">
        <v>0</v>
      </c>
      <c r="O16" s="4">
        <f t="shared" si="0"/>
        <v>0</v>
      </c>
    </row>
    <row r="17" spans="1:15" ht="18" customHeight="1" x14ac:dyDescent="0.25">
      <c r="A17" s="59" t="s">
        <v>8</v>
      </c>
      <c r="B17" s="14" t="s">
        <v>53</v>
      </c>
      <c r="C17" s="60">
        <v>109</v>
      </c>
      <c r="D17" s="61" t="s">
        <v>281</v>
      </c>
      <c r="E17" s="68">
        <v>843</v>
      </c>
      <c r="F17" s="20"/>
      <c r="G1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7" s="36"/>
      <c r="I1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7" s="20"/>
      <c r="K1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7" s="34" t="s">
        <v>144</v>
      </c>
      <c r="M17" s="39"/>
      <c r="N17" s="77">
        <v>0</v>
      </c>
      <c r="O17" s="4">
        <f t="shared" si="0"/>
        <v>0</v>
      </c>
    </row>
    <row r="18" spans="1:15" ht="18" customHeight="1" x14ac:dyDescent="0.25">
      <c r="A18" s="59" t="s">
        <v>9</v>
      </c>
      <c r="B18" s="14" t="s">
        <v>53</v>
      </c>
      <c r="C18" s="60">
        <v>112</v>
      </c>
      <c r="D18" s="61" t="s">
        <v>282</v>
      </c>
      <c r="E18" s="68">
        <v>526</v>
      </c>
      <c r="F18" s="20"/>
      <c r="G1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8" s="36"/>
      <c r="I1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8" s="20"/>
      <c r="K1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8" s="34" t="s">
        <v>145</v>
      </c>
      <c r="M18" s="39"/>
      <c r="N18" s="77">
        <v>0</v>
      </c>
      <c r="O18" s="4">
        <f t="shared" si="0"/>
        <v>0</v>
      </c>
    </row>
    <row r="19" spans="1:15" ht="18" customHeight="1" x14ac:dyDescent="0.25">
      <c r="A19" s="59" t="s">
        <v>9</v>
      </c>
      <c r="B19" s="14" t="s">
        <v>53</v>
      </c>
      <c r="C19" s="60">
        <v>113</v>
      </c>
      <c r="D19" s="61" t="s">
        <v>283</v>
      </c>
      <c r="E19" s="68">
        <v>526</v>
      </c>
      <c r="F19" s="20"/>
      <c r="G1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9" s="36"/>
      <c r="I1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9" s="20"/>
      <c r="K1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9" s="34" t="s">
        <v>146</v>
      </c>
      <c r="M19" s="39"/>
      <c r="N19" s="77">
        <v>0</v>
      </c>
      <c r="O19" s="4">
        <f t="shared" si="0"/>
        <v>0</v>
      </c>
    </row>
    <row r="20" spans="1:15" ht="18" customHeight="1" x14ac:dyDescent="0.25">
      <c r="A20" s="59" t="s">
        <v>9</v>
      </c>
      <c r="B20" s="14" t="s">
        <v>53</v>
      </c>
      <c r="C20" s="60">
        <v>114</v>
      </c>
      <c r="D20" s="61" t="s">
        <v>284</v>
      </c>
      <c r="E20" s="69">
        <v>526</v>
      </c>
      <c r="F20" s="20"/>
      <c r="G2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0" s="36"/>
      <c r="I2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0" s="20"/>
      <c r="K2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0" s="34" t="s">
        <v>147</v>
      </c>
      <c r="M20" s="39"/>
      <c r="N20" s="77">
        <v>0</v>
      </c>
      <c r="O20" s="4">
        <f t="shared" si="0"/>
        <v>0</v>
      </c>
    </row>
    <row r="21" spans="1:15" ht="18" customHeight="1" x14ac:dyDescent="0.25">
      <c r="A21" s="59" t="s">
        <v>9</v>
      </c>
      <c r="B21" s="14" t="s">
        <v>53</v>
      </c>
      <c r="C21" s="60">
        <v>804</v>
      </c>
      <c r="D21" s="61" t="s">
        <v>285</v>
      </c>
      <c r="E21" s="68">
        <v>526</v>
      </c>
      <c r="F21" s="20"/>
      <c r="G2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1" s="36"/>
      <c r="I2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1" s="20"/>
      <c r="K2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1" s="34" t="s">
        <v>148</v>
      </c>
      <c r="M21" s="39"/>
      <c r="N21" s="77">
        <v>0</v>
      </c>
      <c r="O21" s="4">
        <f t="shared" si="0"/>
        <v>0</v>
      </c>
    </row>
    <row r="22" spans="1:15" ht="18" customHeight="1" x14ac:dyDescent="0.25">
      <c r="A22" s="59" t="s">
        <v>9</v>
      </c>
      <c r="B22" s="14" t="s">
        <v>53</v>
      </c>
      <c r="C22" s="60">
        <v>672</v>
      </c>
      <c r="D22" s="61" t="s">
        <v>286</v>
      </c>
      <c r="E22" s="68">
        <v>526</v>
      </c>
      <c r="F22" s="20"/>
      <c r="G2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2" s="36"/>
      <c r="I2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2" s="20"/>
      <c r="K2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2" s="34" t="s">
        <v>149</v>
      </c>
      <c r="M22" s="39"/>
      <c r="N22" s="77">
        <v>0</v>
      </c>
      <c r="O22" s="4">
        <f t="shared" si="0"/>
        <v>0</v>
      </c>
    </row>
    <row r="23" spans="1:15" ht="18" customHeight="1" x14ac:dyDescent="0.25">
      <c r="A23" s="59" t="s">
        <v>9</v>
      </c>
      <c r="B23" s="14" t="s">
        <v>53</v>
      </c>
      <c r="C23" s="60">
        <v>665</v>
      </c>
      <c r="D23" s="61" t="s">
        <v>287</v>
      </c>
      <c r="E23" s="68">
        <v>526</v>
      </c>
      <c r="F23" s="20"/>
      <c r="G2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3" s="36"/>
      <c r="I2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3" s="20"/>
      <c r="K2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3" s="35" t="s">
        <v>150</v>
      </c>
      <c r="M23" s="39"/>
      <c r="N23" s="77">
        <v>0</v>
      </c>
      <c r="O23" s="4" t="str">
        <f t="shared" si="0"/>
        <v/>
      </c>
    </row>
    <row r="24" spans="1:15" ht="18" customHeight="1" x14ac:dyDescent="0.25">
      <c r="A24" s="59" t="s">
        <v>10</v>
      </c>
      <c r="B24" s="14" t="s">
        <v>53</v>
      </c>
      <c r="C24" s="60">
        <v>303</v>
      </c>
      <c r="D24" s="61" t="s">
        <v>177</v>
      </c>
      <c r="E24" s="68">
        <v>304</v>
      </c>
      <c r="F24" s="20"/>
      <c r="G2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4" s="36"/>
      <c r="I2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4" s="20"/>
      <c r="K2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4" s="34" t="s">
        <v>151</v>
      </c>
      <c r="M24" s="39"/>
      <c r="N24" s="77">
        <v>1</v>
      </c>
      <c r="O24" s="4" t="str">
        <f t="shared" si="0"/>
        <v/>
      </c>
    </row>
    <row r="25" spans="1:15" ht="18" customHeight="1" x14ac:dyDescent="0.25">
      <c r="A25" s="59" t="s">
        <v>10</v>
      </c>
      <c r="B25" s="14" t="s">
        <v>53</v>
      </c>
      <c r="C25" s="60">
        <v>812</v>
      </c>
      <c r="D25" s="61" t="s">
        <v>171</v>
      </c>
      <c r="E25" s="68">
        <v>304</v>
      </c>
      <c r="F25" s="20"/>
      <c r="G2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5" s="36"/>
      <c r="I2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5" s="20"/>
      <c r="K2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5" s="34" t="s">
        <v>152</v>
      </c>
      <c r="M25" s="39"/>
      <c r="N25" s="77">
        <v>1</v>
      </c>
      <c r="O25" s="4" t="str">
        <f t="shared" si="0"/>
        <v/>
      </c>
    </row>
    <row r="26" spans="1:15" ht="18" customHeight="1" x14ac:dyDescent="0.25">
      <c r="A26" s="59" t="s">
        <v>10</v>
      </c>
      <c r="B26" s="14" t="s">
        <v>53</v>
      </c>
      <c r="C26" s="60">
        <v>823</v>
      </c>
      <c r="D26" s="61" t="s">
        <v>173</v>
      </c>
      <c r="E26" s="68">
        <v>304</v>
      </c>
      <c r="F26" s="20"/>
      <c r="G2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6" s="36"/>
      <c r="I2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6" s="20"/>
      <c r="K2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6" s="34" t="s">
        <v>153</v>
      </c>
      <c r="M26" s="39"/>
      <c r="N26" s="77">
        <v>1</v>
      </c>
      <c r="O26" s="4" t="str">
        <f t="shared" si="0"/>
        <v/>
      </c>
    </row>
    <row r="27" spans="1:15" ht="18" customHeight="1" x14ac:dyDescent="0.25">
      <c r="A27" s="59" t="s">
        <v>10</v>
      </c>
      <c r="B27" s="14" t="s">
        <v>53</v>
      </c>
      <c r="C27" s="60">
        <v>824</v>
      </c>
      <c r="D27" s="61" t="s">
        <v>174</v>
      </c>
      <c r="E27" s="68">
        <v>304</v>
      </c>
      <c r="F27" s="20"/>
      <c r="G2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7" s="36"/>
      <c r="I2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7" s="20"/>
      <c r="K2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7" s="34" t="s">
        <v>154</v>
      </c>
      <c r="M27" s="39"/>
      <c r="N27" s="77">
        <v>1</v>
      </c>
      <c r="O27" s="4" t="str">
        <f t="shared" si="0"/>
        <v/>
      </c>
    </row>
    <row r="28" spans="1:15" ht="18" customHeight="1" x14ac:dyDescent="0.25">
      <c r="A28" s="59" t="s">
        <v>10</v>
      </c>
      <c r="B28" s="14" t="s">
        <v>53</v>
      </c>
      <c r="C28" s="60">
        <v>825</v>
      </c>
      <c r="D28" s="61" t="s">
        <v>175</v>
      </c>
      <c r="E28" s="68">
        <v>304</v>
      </c>
      <c r="F28" s="20"/>
      <c r="G2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8" s="36"/>
      <c r="I2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8" s="20"/>
      <c r="K2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8" s="34" t="s">
        <v>155</v>
      </c>
      <c r="M28" s="39"/>
      <c r="N28" s="77">
        <v>1</v>
      </c>
      <c r="O28" s="4" t="str">
        <f t="shared" si="0"/>
        <v/>
      </c>
    </row>
    <row r="29" spans="1:15" ht="18" customHeight="1" x14ac:dyDescent="0.25">
      <c r="A29" s="59" t="s">
        <v>10</v>
      </c>
      <c r="B29" s="14" t="s">
        <v>53</v>
      </c>
      <c r="C29" s="60">
        <v>302</v>
      </c>
      <c r="D29" s="61" t="s">
        <v>176</v>
      </c>
      <c r="E29" s="68">
        <v>304</v>
      </c>
      <c r="F29" s="20"/>
      <c r="G2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9" s="36"/>
      <c r="I2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9" s="20"/>
      <c r="K2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9" s="34" t="s">
        <v>156</v>
      </c>
      <c r="M29" s="39"/>
      <c r="N29" s="77">
        <v>1</v>
      </c>
      <c r="O29" s="4" t="str">
        <f t="shared" si="0"/>
        <v/>
      </c>
    </row>
    <row r="30" spans="1:15" ht="18" customHeight="1" x14ac:dyDescent="0.25">
      <c r="A30" s="59" t="s">
        <v>10</v>
      </c>
      <c r="B30" s="14" t="s">
        <v>53</v>
      </c>
      <c r="C30" s="60">
        <v>608</v>
      </c>
      <c r="D30" s="61" t="s">
        <v>288</v>
      </c>
      <c r="E30" s="68">
        <v>304</v>
      </c>
      <c r="F30" s="20"/>
      <c r="G3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30" s="36"/>
      <c r="I3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30" s="20"/>
      <c r="K3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30" s="34" t="s">
        <v>157</v>
      </c>
      <c r="M30" s="39"/>
      <c r="N30" s="77">
        <v>1</v>
      </c>
      <c r="O30" s="4">
        <f t="shared" si="0"/>
        <v>0</v>
      </c>
    </row>
    <row r="31" spans="1:15" ht="18" customHeight="1" x14ac:dyDescent="0.25">
      <c r="A31" s="59" t="s">
        <v>10</v>
      </c>
      <c r="B31" s="14" t="s">
        <v>53</v>
      </c>
      <c r="C31" s="60">
        <v>735</v>
      </c>
      <c r="D31" s="61" t="s">
        <v>289</v>
      </c>
      <c r="E31" s="68">
        <v>304</v>
      </c>
      <c r="F31" s="20"/>
      <c r="G3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31" s="36"/>
      <c r="I3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31" s="20"/>
      <c r="K3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31" s="34" t="s">
        <v>158</v>
      </c>
      <c r="M31" s="39"/>
      <c r="N31" s="77">
        <v>0</v>
      </c>
      <c r="O31" s="4">
        <f t="shared" si="0"/>
        <v>0</v>
      </c>
    </row>
    <row r="32" spans="1:15" ht="18" customHeight="1" x14ac:dyDescent="0.25">
      <c r="A32" s="59" t="s">
        <v>10</v>
      </c>
      <c r="B32" s="14" t="s">
        <v>53</v>
      </c>
      <c r="C32" s="60">
        <v>736</v>
      </c>
      <c r="D32" s="61" t="s">
        <v>290</v>
      </c>
      <c r="E32" s="68">
        <v>304</v>
      </c>
      <c r="F32" s="20"/>
      <c r="G3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32" s="36"/>
      <c r="I3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32" s="20"/>
      <c r="K3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32" s="34" t="s">
        <v>159</v>
      </c>
      <c r="M32" s="39"/>
      <c r="N32" s="77">
        <v>0</v>
      </c>
      <c r="O32" s="4" t="str">
        <f t="shared" si="0"/>
        <v/>
      </c>
    </row>
    <row r="33" spans="1:15" ht="18" customHeight="1" x14ac:dyDescent="0.25">
      <c r="A33" s="59" t="s">
        <v>10</v>
      </c>
      <c r="B33" s="14" t="s">
        <v>53</v>
      </c>
      <c r="C33" s="60">
        <v>301</v>
      </c>
      <c r="D33" s="61" t="s">
        <v>291</v>
      </c>
      <c r="E33" s="68">
        <v>304</v>
      </c>
      <c r="F33" s="20"/>
      <c r="G3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33" s="36"/>
      <c r="I3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33" s="20"/>
      <c r="K3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33" s="34" t="s">
        <v>160</v>
      </c>
      <c r="M33" s="39"/>
      <c r="N33" s="77">
        <v>1</v>
      </c>
      <c r="O33" s="4" t="str">
        <f t="shared" si="0"/>
        <v/>
      </c>
    </row>
    <row r="34" spans="1:15" ht="18" customHeight="1" x14ac:dyDescent="0.25">
      <c r="A34" s="59" t="s">
        <v>10</v>
      </c>
      <c r="B34" s="14" t="s">
        <v>53</v>
      </c>
      <c r="C34" s="60">
        <v>304</v>
      </c>
      <c r="D34" s="61" t="s">
        <v>292</v>
      </c>
      <c r="E34" s="68">
        <v>304</v>
      </c>
      <c r="F34" s="20"/>
      <c r="G3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34" s="36"/>
      <c r="I3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34" s="20"/>
      <c r="K3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34" s="34"/>
      <c r="M34" s="39"/>
      <c r="N34" s="77">
        <v>1</v>
      </c>
      <c r="O34" s="4" t="str">
        <f t="shared" si="0"/>
        <v/>
      </c>
    </row>
    <row r="35" spans="1:15" ht="18" customHeight="1" x14ac:dyDescent="0.25">
      <c r="A35" s="59" t="s">
        <v>10</v>
      </c>
      <c r="B35" s="14" t="s">
        <v>53</v>
      </c>
      <c r="C35" s="60">
        <v>664</v>
      </c>
      <c r="D35" s="61" t="s">
        <v>172</v>
      </c>
      <c r="E35" s="68">
        <v>304</v>
      </c>
      <c r="F35" s="20"/>
      <c r="G3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35" s="36"/>
      <c r="I3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35" s="20"/>
      <c r="K3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35" s="34"/>
      <c r="M35" s="39"/>
      <c r="N35" s="77">
        <v>1</v>
      </c>
      <c r="O35" s="4" t="str">
        <f t="shared" si="0"/>
        <v/>
      </c>
    </row>
    <row r="36" spans="1:15" ht="18" customHeight="1" x14ac:dyDescent="0.25">
      <c r="A36" s="59" t="s">
        <v>10</v>
      </c>
      <c r="B36" s="14" t="s">
        <v>53</v>
      </c>
      <c r="C36" s="60">
        <v>311</v>
      </c>
      <c r="D36" s="61" t="s">
        <v>293</v>
      </c>
      <c r="E36" s="68">
        <v>304</v>
      </c>
      <c r="F36" s="20"/>
      <c r="G3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36" s="36"/>
      <c r="I3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36" s="20"/>
      <c r="K3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36" s="34"/>
      <c r="M36" s="39"/>
      <c r="N36" s="77">
        <v>1</v>
      </c>
      <c r="O36" s="4" t="str">
        <f t="shared" si="0"/>
        <v/>
      </c>
    </row>
    <row r="37" spans="1:15" ht="18" customHeight="1" x14ac:dyDescent="0.25">
      <c r="A37" s="59" t="s">
        <v>10</v>
      </c>
      <c r="B37" s="14" t="s">
        <v>53</v>
      </c>
      <c r="C37" s="60">
        <v>312</v>
      </c>
      <c r="D37" s="61" t="s">
        <v>294</v>
      </c>
      <c r="E37" s="68">
        <v>304</v>
      </c>
      <c r="F37" s="20"/>
      <c r="G3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37" s="36"/>
      <c r="I3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37" s="20"/>
      <c r="K3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37" s="34"/>
      <c r="M37" s="39"/>
      <c r="N37" s="77">
        <v>1</v>
      </c>
      <c r="O37" s="4" t="str">
        <f t="shared" si="0"/>
        <v/>
      </c>
    </row>
    <row r="38" spans="1:15" ht="18" customHeight="1" x14ac:dyDescent="0.25">
      <c r="A38" s="59" t="s">
        <v>10</v>
      </c>
      <c r="B38" s="14" t="s">
        <v>53</v>
      </c>
      <c r="C38" s="60">
        <v>313</v>
      </c>
      <c r="D38" s="61" t="s">
        <v>295</v>
      </c>
      <c r="E38" s="68">
        <v>304</v>
      </c>
      <c r="F38" s="20"/>
      <c r="G3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38" s="36"/>
      <c r="I3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38" s="20"/>
      <c r="K3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38" s="34"/>
      <c r="M38" s="39"/>
      <c r="N38" s="77">
        <v>1</v>
      </c>
      <c r="O38" s="4">
        <f t="shared" si="0"/>
        <v>0</v>
      </c>
    </row>
    <row r="39" spans="1:15" ht="18" customHeight="1" x14ac:dyDescent="0.25">
      <c r="A39" s="59" t="s">
        <v>10</v>
      </c>
      <c r="B39" s="14" t="s">
        <v>53</v>
      </c>
      <c r="C39" s="60">
        <v>314</v>
      </c>
      <c r="D39" s="61" t="s">
        <v>296</v>
      </c>
      <c r="E39" s="68">
        <v>304</v>
      </c>
      <c r="F39" s="20"/>
      <c r="G3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39" s="36"/>
      <c r="I3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39" s="20"/>
      <c r="K3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39" s="34"/>
      <c r="M39" s="39"/>
      <c r="N39" s="77">
        <v>0</v>
      </c>
      <c r="O39" s="4" t="str">
        <f t="shared" si="0"/>
        <v/>
      </c>
    </row>
    <row r="40" spans="1:15" ht="18" customHeight="1" x14ac:dyDescent="0.25">
      <c r="A40" s="59" t="s">
        <v>10</v>
      </c>
      <c r="B40" s="14" t="s">
        <v>53</v>
      </c>
      <c r="C40" s="60">
        <v>309</v>
      </c>
      <c r="D40" s="61" t="s">
        <v>297</v>
      </c>
      <c r="E40" s="68">
        <v>304</v>
      </c>
      <c r="F40" s="20"/>
      <c r="G4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40" s="36"/>
      <c r="I4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40" s="20"/>
      <c r="K4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40" s="34"/>
      <c r="M40" s="39"/>
      <c r="N40" s="77">
        <v>1</v>
      </c>
      <c r="O40" s="4" t="str">
        <f t="shared" si="0"/>
        <v/>
      </c>
    </row>
    <row r="41" spans="1:15" ht="18" customHeight="1" x14ac:dyDescent="0.25">
      <c r="A41" s="59" t="s">
        <v>10</v>
      </c>
      <c r="B41" s="14" t="s">
        <v>53</v>
      </c>
      <c r="C41" s="60">
        <v>310</v>
      </c>
      <c r="D41" s="61" t="s">
        <v>298</v>
      </c>
      <c r="E41" s="68">
        <v>304</v>
      </c>
      <c r="F41" s="20"/>
      <c r="G4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41" s="36"/>
      <c r="I4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41" s="20"/>
      <c r="K4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41" s="34"/>
      <c r="M41" s="39"/>
      <c r="N41" s="77">
        <v>1</v>
      </c>
      <c r="O41" s="4" t="str">
        <f t="shared" si="0"/>
        <v/>
      </c>
    </row>
    <row r="42" spans="1:15" ht="18" customHeight="1" x14ac:dyDescent="0.25">
      <c r="A42" s="59" t="s">
        <v>10</v>
      </c>
      <c r="B42" s="14" t="s">
        <v>53</v>
      </c>
      <c r="C42" s="60">
        <v>307</v>
      </c>
      <c r="D42" s="61" t="s">
        <v>299</v>
      </c>
      <c r="E42" s="68">
        <v>304</v>
      </c>
      <c r="F42" s="20"/>
      <c r="G4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42" s="36"/>
      <c r="I4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42" s="20"/>
      <c r="K4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42" s="34"/>
      <c r="M42" s="39"/>
      <c r="N42" s="77">
        <v>1</v>
      </c>
      <c r="O42" s="4" t="str">
        <f t="shared" si="0"/>
        <v/>
      </c>
    </row>
    <row r="43" spans="1:15" ht="18" customHeight="1" x14ac:dyDescent="0.25">
      <c r="A43" s="59" t="s">
        <v>11</v>
      </c>
      <c r="B43" s="14" t="s">
        <v>53</v>
      </c>
      <c r="C43" s="60">
        <v>828</v>
      </c>
      <c r="D43" s="63" t="s">
        <v>178</v>
      </c>
      <c r="E43" s="68">
        <v>3434</v>
      </c>
      <c r="F43" s="20"/>
      <c r="G4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43" s="36"/>
      <c r="I4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43" s="20"/>
      <c r="K4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43" s="34"/>
      <c r="M43" s="39"/>
      <c r="N43" s="77">
        <v>1</v>
      </c>
      <c r="O43" s="4" t="str">
        <f t="shared" si="0"/>
        <v/>
      </c>
    </row>
    <row r="44" spans="1:15" ht="18" customHeight="1" x14ac:dyDescent="0.25">
      <c r="A44" s="59" t="s">
        <v>11</v>
      </c>
      <c r="B44" s="14" t="s">
        <v>53</v>
      </c>
      <c r="C44" s="60">
        <v>829</v>
      </c>
      <c r="D44" s="63" t="s">
        <v>179</v>
      </c>
      <c r="E44" s="68">
        <v>3434</v>
      </c>
      <c r="F44" s="20"/>
      <c r="G4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44" s="36"/>
      <c r="I4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44" s="20"/>
      <c r="K4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44" s="34"/>
      <c r="M44" s="39"/>
      <c r="N44" s="77">
        <v>1</v>
      </c>
      <c r="O44" s="4" t="str">
        <f t="shared" si="0"/>
        <v/>
      </c>
    </row>
    <row r="45" spans="1:15" ht="18" customHeight="1" x14ac:dyDescent="0.25">
      <c r="A45" s="59" t="s">
        <v>11</v>
      </c>
      <c r="B45" s="14" t="s">
        <v>53</v>
      </c>
      <c r="C45" s="60">
        <v>827</v>
      </c>
      <c r="D45" s="63" t="s">
        <v>300</v>
      </c>
      <c r="E45" s="68">
        <v>3434</v>
      </c>
      <c r="F45" s="20"/>
      <c r="G4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45" s="36"/>
      <c r="I4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45" s="20"/>
      <c r="K4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45" s="34"/>
      <c r="M45" s="39"/>
      <c r="N45" s="77">
        <v>1</v>
      </c>
      <c r="O45" s="4" t="str">
        <f t="shared" si="0"/>
        <v/>
      </c>
    </row>
    <row r="46" spans="1:15" ht="18" customHeight="1" x14ac:dyDescent="0.25">
      <c r="A46" s="59" t="s">
        <v>12</v>
      </c>
      <c r="B46" s="14" t="s">
        <v>53</v>
      </c>
      <c r="C46" s="60">
        <v>616</v>
      </c>
      <c r="D46" s="63" t="s">
        <v>180</v>
      </c>
      <c r="E46" s="68">
        <v>1007</v>
      </c>
      <c r="F46" s="20"/>
      <c r="G4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46" s="36"/>
      <c r="I4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46" s="20"/>
      <c r="K4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46" s="34"/>
      <c r="M46" s="39"/>
      <c r="N46" s="77">
        <v>1</v>
      </c>
      <c r="O46" s="4">
        <f t="shared" si="0"/>
        <v>0</v>
      </c>
    </row>
    <row r="47" spans="1:15" ht="18" customHeight="1" x14ac:dyDescent="0.25">
      <c r="A47" s="59" t="s">
        <v>13</v>
      </c>
      <c r="B47" s="14" t="s">
        <v>53</v>
      </c>
      <c r="C47" s="60">
        <v>638</v>
      </c>
      <c r="D47" s="61" t="s">
        <v>301</v>
      </c>
      <c r="E47" s="68">
        <v>618</v>
      </c>
      <c r="F47" s="20"/>
      <c r="G4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47" s="36"/>
      <c r="I4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47" s="20"/>
      <c r="K4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47" s="34"/>
      <c r="M47" s="39"/>
      <c r="N47" s="77">
        <v>0</v>
      </c>
      <c r="O47" s="4">
        <f t="shared" si="0"/>
        <v>0</v>
      </c>
    </row>
    <row r="48" spans="1:15" ht="18" customHeight="1" x14ac:dyDescent="0.25">
      <c r="A48" s="59" t="s">
        <v>13</v>
      </c>
      <c r="B48" s="14" t="s">
        <v>53</v>
      </c>
      <c r="C48" s="60">
        <v>639</v>
      </c>
      <c r="D48" s="61" t="s">
        <v>302</v>
      </c>
      <c r="E48" s="68">
        <v>618</v>
      </c>
      <c r="F48" s="20"/>
      <c r="G4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48" s="36"/>
      <c r="I4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48" s="20"/>
      <c r="K4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48" s="34"/>
      <c r="M48" s="39"/>
      <c r="N48" s="77">
        <v>0</v>
      </c>
      <c r="O48" s="4" t="str">
        <f t="shared" si="0"/>
        <v>x</v>
      </c>
    </row>
    <row r="49" spans="1:15" ht="18" customHeight="1" x14ac:dyDescent="0.25">
      <c r="A49" s="59" t="s">
        <v>14</v>
      </c>
      <c r="B49" s="14" t="s">
        <v>53</v>
      </c>
      <c r="C49" s="60">
        <v>622</v>
      </c>
      <c r="D49" s="61" t="s">
        <v>170</v>
      </c>
      <c r="E49" s="70" t="s">
        <v>54</v>
      </c>
      <c r="F49" s="71" t="s">
        <v>54</v>
      </c>
      <c r="G49" s="72" t="s">
        <v>54</v>
      </c>
      <c r="H49" s="73" t="s">
        <v>54</v>
      </c>
      <c r="I49" s="7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49" s="71" t="s">
        <v>54</v>
      </c>
      <c r="K49" s="72" t="s">
        <v>54</v>
      </c>
      <c r="L49" s="34"/>
      <c r="M49" s="39"/>
      <c r="N49" s="77">
        <v>1</v>
      </c>
      <c r="O49" s="4">
        <f t="shared" si="0"/>
        <v>0</v>
      </c>
    </row>
    <row r="50" spans="1:15" ht="18" customHeight="1" x14ac:dyDescent="0.25">
      <c r="A50" s="59" t="s">
        <v>15</v>
      </c>
      <c r="B50" s="14" t="s">
        <v>53</v>
      </c>
      <c r="C50" s="60">
        <v>612</v>
      </c>
      <c r="D50" s="61" t="s">
        <v>303</v>
      </c>
      <c r="E50" s="68">
        <v>772</v>
      </c>
      <c r="F50" s="20"/>
      <c r="G5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50" s="36"/>
      <c r="I5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50" s="20"/>
      <c r="K5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50" s="34"/>
      <c r="M50" s="39"/>
      <c r="N50" s="77">
        <v>0</v>
      </c>
      <c r="O50" s="4">
        <f t="shared" si="0"/>
        <v>0</v>
      </c>
    </row>
    <row r="51" spans="1:15" ht="18" customHeight="1" x14ac:dyDescent="0.25">
      <c r="A51" s="59" t="s">
        <v>15</v>
      </c>
      <c r="B51" s="14" t="s">
        <v>53</v>
      </c>
      <c r="C51" s="60">
        <v>201</v>
      </c>
      <c r="D51" s="61" t="s">
        <v>304</v>
      </c>
      <c r="E51" s="68">
        <v>772</v>
      </c>
      <c r="F51" s="20"/>
      <c r="G5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51" s="36"/>
      <c r="I5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51" s="20"/>
      <c r="K5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51" s="34"/>
      <c r="M51" s="39"/>
      <c r="N51" s="77">
        <v>0</v>
      </c>
      <c r="O51" s="4">
        <f t="shared" si="0"/>
        <v>0</v>
      </c>
    </row>
    <row r="52" spans="1:15" ht="18" customHeight="1" x14ac:dyDescent="0.25">
      <c r="A52" s="59" t="s">
        <v>15</v>
      </c>
      <c r="B52" s="14" t="s">
        <v>53</v>
      </c>
      <c r="C52" s="60">
        <v>206</v>
      </c>
      <c r="D52" s="61" t="s">
        <v>305</v>
      </c>
      <c r="E52" s="68">
        <v>772</v>
      </c>
      <c r="F52" s="20"/>
      <c r="G5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52" s="36"/>
      <c r="I5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52" s="20"/>
      <c r="K5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52" s="34"/>
      <c r="M52" s="39"/>
      <c r="N52" s="77">
        <v>0</v>
      </c>
      <c r="O52" s="4">
        <f t="shared" si="0"/>
        <v>0</v>
      </c>
    </row>
    <row r="53" spans="1:15" ht="18" customHeight="1" x14ac:dyDescent="0.25">
      <c r="A53" s="59" t="s">
        <v>16</v>
      </c>
      <c r="B53" s="14" t="s">
        <v>53</v>
      </c>
      <c r="C53" s="60">
        <v>202</v>
      </c>
      <c r="D53" s="61" t="s">
        <v>306</v>
      </c>
      <c r="E53" s="68">
        <v>605</v>
      </c>
      <c r="F53" s="20"/>
      <c r="G5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53" s="36"/>
      <c r="I5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53" s="20"/>
      <c r="K5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53" s="34"/>
      <c r="M53" s="39"/>
      <c r="N53" s="77">
        <v>0</v>
      </c>
      <c r="O53" s="4" t="str">
        <f t="shared" si="0"/>
        <v/>
      </c>
    </row>
    <row r="54" spans="1:15" ht="18" customHeight="1" x14ac:dyDescent="0.25">
      <c r="A54" s="59" t="s">
        <v>17</v>
      </c>
      <c r="B54" s="14" t="s">
        <v>53</v>
      </c>
      <c r="C54" s="60">
        <v>204</v>
      </c>
      <c r="D54" s="61" t="s">
        <v>307</v>
      </c>
      <c r="E54" s="68">
        <v>627</v>
      </c>
      <c r="F54" s="20"/>
      <c r="G5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54" s="36"/>
      <c r="I5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54" s="20"/>
      <c r="K5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54" s="34"/>
      <c r="M54" s="39"/>
      <c r="N54" s="77">
        <v>1</v>
      </c>
      <c r="O54" s="4" t="str">
        <f t="shared" si="0"/>
        <v/>
      </c>
    </row>
    <row r="55" spans="1:15" ht="18" customHeight="1" x14ac:dyDescent="0.25">
      <c r="A55" s="59" t="s">
        <v>18</v>
      </c>
      <c r="B55" s="14" t="s">
        <v>53</v>
      </c>
      <c r="C55" s="60">
        <v>402</v>
      </c>
      <c r="D55" s="61" t="s">
        <v>308</v>
      </c>
      <c r="E55" s="68">
        <v>349</v>
      </c>
      <c r="F55" s="20"/>
      <c r="G5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55" s="36"/>
      <c r="I5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55" s="20"/>
      <c r="K5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55" s="34"/>
      <c r="M55" s="39"/>
      <c r="N55" s="77">
        <v>1</v>
      </c>
      <c r="O55" s="4" t="str">
        <f t="shared" si="0"/>
        <v/>
      </c>
    </row>
    <row r="56" spans="1:15" ht="18" customHeight="1" x14ac:dyDescent="0.25">
      <c r="A56" s="59" t="s">
        <v>19</v>
      </c>
      <c r="B56" s="14" t="s">
        <v>53</v>
      </c>
      <c r="C56" s="60">
        <v>205</v>
      </c>
      <c r="D56" s="61" t="s">
        <v>202</v>
      </c>
      <c r="E56" s="68">
        <v>278</v>
      </c>
      <c r="F56" s="20"/>
      <c r="G5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56" s="36"/>
      <c r="I5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56" s="20"/>
      <c r="K5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56" s="34"/>
      <c r="M56" s="39"/>
      <c r="N56" s="77">
        <v>1</v>
      </c>
      <c r="O56" s="4">
        <f t="shared" si="0"/>
        <v>0</v>
      </c>
    </row>
    <row r="57" spans="1:15" ht="18" customHeight="1" x14ac:dyDescent="0.25">
      <c r="A57" s="59" t="s">
        <v>19</v>
      </c>
      <c r="B57" s="14" t="s">
        <v>53</v>
      </c>
      <c r="C57" s="60">
        <v>609</v>
      </c>
      <c r="D57" s="61" t="s">
        <v>309</v>
      </c>
      <c r="E57" s="68">
        <v>278</v>
      </c>
      <c r="F57" s="20"/>
      <c r="G5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57" s="36"/>
      <c r="I5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57" s="20"/>
      <c r="K5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57" s="34"/>
      <c r="M57" s="39"/>
      <c r="N57" s="77">
        <v>0</v>
      </c>
      <c r="O57" s="4" t="str">
        <f t="shared" si="0"/>
        <v/>
      </c>
    </row>
    <row r="58" spans="1:15" ht="18" customHeight="1" x14ac:dyDescent="0.25">
      <c r="A58" s="59" t="s">
        <v>20</v>
      </c>
      <c r="B58" s="14" t="s">
        <v>53</v>
      </c>
      <c r="C58" s="60">
        <v>401</v>
      </c>
      <c r="D58" s="61" t="s">
        <v>310</v>
      </c>
      <c r="E58" s="68">
        <v>428</v>
      </c>
      <c r="F58" s="20"/>
      <c r="G5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58" s="36"/>
      <c r="I5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58" s="20"/>
      <c r="K5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58" s="34"/>
      <c r="M58" s="39"/>
      <c r="N58" s="77">
        <v>1</v>
      </c>
      <c r="O58" s="4" t="str">
        <f t="shared" si="0"/>
        <v/>
      </c>
    </row>
    <row r="59" spans="1:15" ht="18" customHeight="1" x14ac:dyDescent="0.25">
      <c r="A59" s="59" t="s">
        <v>21</v>
      </c>
      <c r="B59" s="14" t="s">
        <v>53</v>
      </c>
      <c r="C59" s="60">
        <v>722</v>
      </c>
      <c r="D59" s="61" t="s">
        <v>311</v>
      </c>
      <c r="E59" s="68">
        <v>1</v>
      </c>
      <c r="F59" s="20"/>
      <c r="G5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59" s="36"/>
      <c r="I5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59" s="20"/>
      <c r="K5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59" s="34"/>
      <c r="M59" s="39"/>
      <c r="N59" s="77">
        <v>1</v>
      </c>
      <c r="O59" s="4" t="str">
        <f t="shared" si="0"/>
        <v/>
      </c>
    </row>
    <row r="60" spans="1:15" ht="18" customHeight="1" x14ac:dyDescent="0.25">
      <c r="A60" s="59" t="s">
        <v>22</v>
      </c>
      <c r="B60" s="14" t="s">
        <v>53</v>
      </c>
      <c r="C60" s="60">
        <v>631</v>
      </c>
      <c r="D60" s="61" t="s">
        <v>203</v>
      </c>
      <c r="E60" s="68">
        <v>675</v>
      </c>
      <c r="F60" s="20"/>
      <c r="G6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60" s="36"/>
      <c r="I6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60" s="20"/>
      <c r="K6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60" s="34"/>
      <c r="M60" s="39"/>
      <c r="N60" s="77">
        <v>1</v>
      </c>
      <c r="O60" s="4" t="str">
        <f t="shared" si="0"/>
        <v/>
      </c>
    </row>
    <row r="61" spans="1:15" ht="18" customHeight="1" x14ac:dyDescent="0.25">
      <c r="A61" s="59" t="s">
        <v>22</v>
      </c>
      <c r="B61" s="14" t="s">
        <v>53</v>
      </c>
      <c r="C61" s="60">
        <v>644</v>
      </c>
      <c r="D61" s="61" t="s">
        <v>204</v>
      </c>
      <c r="E61" s="68">
        <v>675</v>
      </c>
      <c r="F61" s="20"/>
      <c r="G6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61" s="36"/>
      <c r="I6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61" s="20"/>
      <c r="K6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61" s="34"/>
      <c r="M61" s="39"/>
      <c r="N61" s="77">
        <v>1</v>
      </c>
      <c r="O61" s="4" t="str">
        <f t="shared" si="0"/>
        <v/>
      </c>
    </row>
    <row r="62" spans="1:15" ht="18" customHeight="1" x14ac:dyDescent="0.25">
      <c r="A62" s="59" t="s">
        <v>22</v>
      </c>
      <c r="B62" s="14" t="s">
        <v>53</v>
      </c>
      <c r="C62" s="60">
        <v>645</v>
      </c>
      <c r="D62" s="61" t="s">
        <v>205</v>
      </c>
      <c r="E62" s="68">
        <v>675</v>
      </c>
      <c r="F62" s="20"/>
      <c r="G6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62" s="36"/>
      <c r="I6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62" s="20"/>
      <c r="K6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62" s="34"/>
      <c r="M62" s="39"/>
      <c r="N62" s="77">
        <v>1</v>
      </c>
      <c r="O62" s="4" t="str">
        <f t="shared" si="0"/>
        <v/>
      </c>
    </row>
    <row r="63" spans="1:15" ht="18" customHeight="1" x14ac:dyDescent="0.25">
      <c r="A63" s="59" t="s">
        <v>22</v>
      </c>
      <c r="B63" s="14" t="s">
        <v>53</v>
      </c>
      <c r="C63" s="60">
        <v>646</v>
      </c>
      <c r="D63" s="61" t="s">
        <v>206</v>
      </c>
      <c r="E63" s="68">
        <v>675</v>
      </c>
      <c r="F63" s="20"/>
      <c r="G6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63" s="36"/>
      <c r="I6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63" s="20"/>
      <c r="K6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63" s="34"/>
      <c r="M63" s="39"/>
      <c r="N63" s="77">
        <v>1</v>
      </c>
      <c r="O63" s="4" t="str">
        <f t="shared" si="0"/>
        <v/>
      </c>
    </row>
    <row r="64" spans="1:15" ht="18" customHeight="1" x14ac:dyDescent="0.25">
      <c r="A64" s="59" t="s">
        <v>22</v>
      </c>
      <c r="B64" s="14" t="s">
        <v>53</v>
      </c>
      <c r="C64" s="60">
        <v>647</v>
      </c>
      <c r="D64" s="61" t="s">
        <v>207</v>
      </c>
      <c r="E64" s="68">
        <v>675</v>
      </c>
      <c r="F64" s="20"/>
      <c r="G6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64" s="36"/>
      <c r="I6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64" s="20"/>
      <c r="K6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64" s="34"/>
      <c r="M64" s="39"/>
      <c r="N64" s="77">
        <v>1</v>
      </c>
      <c r="O64" s="4" t="str">
        <f t="shared" si="0"/>
        <v/>
      </c>
    </row>
    <row r="65" spans="1:15" ht="18" customHeight="1" x14ac:dyDescent="0.25">
      <c r="A65" s="59" t="s">
        <v>22</v>
      </c>
      <c r="B65" s="14" t="s">
        <v>53</v>
      </c>
      <c r="C65" s="60">
        <v>648</v>
      </c>
      <c r="D65" s="61" t="s">
        <v>208</v>
      </c>
      <c r="E65" s="68">
        <v>675</v>
      </c>
      <c r="F65" s="20"/>
      <c r="G6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65" s="36"/>
      <c r="I6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65" s="20"/>
      <c r="K6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65" s="34"/>
      <c r="M65" s="39"/>
      <c r="N65" s="77">
        <v>1</v>
      </c>
      <c r="O65" s="4">
        <f t="shared" si="0"/>
        <v>0</v>
      </c>
    </row>
    <row r="66" spans="1:15" ht="18" customHeight="1" x14ac:dyDescent="0.25">
      <c r="A66" s="59" t="s">
        <v>22</v>
      </c>
      <c r="B66" s="14" t="s">
        <v>53</v>
      </c>
      <c r="C66" s="60">
        <v>677</v>
      </c>
      <c r="D66" s="61" t="s">
        <v>209</v>
      </c>
      <c r="E66" s="68">
        <v>675</v>
      </c>
      <c r="F66" s="20"/>
      <c r="G6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66" s="36"/>
      <c r="I6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66" s="20"/>
      <c r="K6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66" s="34"/>
      <c r="M66" s="39"/>
      <c r="N66" s="77">
        <v>0</v>
      </c>
      <c r="O66" s="4" t="str">
        <f t="shared" si="0"/>
        <v/>
      </c>
    </row>
    <row r="67" spans="1:15" ht="18" customHeight="1" x14ac:dyDescent="0.25">
      <c r="A67" s="59" t="s">
        <v>22</v>
      </c>
      <c r="B67" s="14" t="s">
        <v>53</v>
      </c>
      <c r="C67" s="60">
        <v>649</v>
      </c>
      <c r="D67" s="61" t="s">
        <v>210</v>
      </c>
      <c r="E67" s="68">
        <v>675</v>
      </c>
      <c r="F67" s="20"/>
      <c r="G6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67" s="36"/>
      <c r="I6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67" s="20"/>
      <c r="K6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67" s="34"/>
      <c r="M67" s="39"/>
      <c r="N67" s="77">
        <v>1</v>
      </c>
      <c r="O67" s="4" t="str">
        <f t="shared" si="0"/>
        <v/>
      </c>
    </row>
    <row r="68" spans="1:15" ht="18" customHeight="1" x14ac:dyDescent="0.25">
      <c r="A68" s="59" t="s">
        <v>22</v>
      </c>
      <c r="B68" s="14" t="s">
        <v>53</v>
      </c>
      <c r="C68" s="60">
        <v>650</v>
      </c>
      <c r="D68" s="61" t="s">
        <v>211</v>
      </c>
      <c r="E68" s="68">
        <v>675</v>
      </c>
      <c r="F68" s="20"/>
      <c r="G6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68" s="36"/>
      <c r="I6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68" s="20"/>
      <c r="K6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68" s="34"/>
      <c r="M68" s="39"/>
      <c r="N68" s="77">
        <v>1</v>
      </c>
      <c r="O68" s="4" t="str">
        <f t="shared" si="0"/>
        <v/>
      </c>
    </row>
    <row r="69" spans="1:15" ht="18" customHeight="1" x14ac:dyDescent="0.25">
      <c r="A69" s="59" t="s">
        <v>22</v>
      </c>
      <c r="B69" s="14" t="s">
        <v>53</v>
      </c>
      <c r="C69" s="60">
        <v>819</v>
      </c>
      <c r="D69" s="61" t="s">
        <v>212</v>
      </c>
      <c r="E69" s="68">
        <v>675</v>
      </c>
      <c r="F69" s="20"/>
      <c r="G6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69" s="36"/>
      <c r="I6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69" s="20"/>
      <c r="K6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69" s="34"/>
      <c r="M69" s="39"/>
      <c r="N69" s="77">
        <v>1</v>
      </c>
      <c r="O69" s="4" t="str">
        <f t="shared" si="0"/>
        <v/>
      </c>
    </row>
    <row r="70" spans="1:15" ht="18" customHeight="1" x14ac:dyDescent="0.25">
      <c r="A70" s="59" t="s">
        <v>22</v>
      </c>
      <c r="B70" s="14" t="s">
        <v>53</v>
      </c>
      <c r="C70" s="60">
        <v>675</v>
      </c>
      <c r="D70" s="61" t="s">
        <v>312</v>
      </c>
      <c r="E70" s="68">
        <v>675</v>
      </c>
      <c r="F70" s="20"/>
      <c r="G7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70" s="36"/>
      <c r="I7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70" s="20"/>
      <c r="K7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70" s="34"/>
      <c r="M70" s="39"/>
      <c r="N70" s="77">
        <v>1</v>
      </c>
      <c r="O70" s="4" t="str">
        <f t="shared" si="0"/>
        <v/>
      </c>
    </row>
    <row r="71" spans="1:15" ht="18" customHeight="1" x14ac:dyDescent="0.25">
      <c r="A71" s="59" t="s">
        <v>22</v>
      </c>
      <c r="B71" s="14" t="s">
        <v>53</v>
      </c>
      <c r="C71" s="60">
        <v>674</v>
      </c>
      <c r="D71" s="61" t="s">
        <v>213</v>
      </c>
      <c r="E71" s="68">
        <v>675</v>
      </c>
      <c r="F71" s="20"/>
      <c r="G7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71" s="36"/>
      <c r="I7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71" s="20"/>
      <c r="K7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71" s="34"/>
      <c r="M71" s="39"/>
      <c r="N71" s="77">
        <v>1</v>
      </c>
      <c r="O71" s="4" t="str">
        <f t="shared" si="0"/>
        <v/>
      </c>
    </row>
    <row r="72" spans="1:15" ht="18" customHeight="1" x14ac:dyDescent="0.25">
      <c r="A72" s="59" t="s">
        <v>22</v>
      </c>
      <c r="B72" s="14" t="s">
        <v>53</v>
      </c>
      <c r="C72" s="60">
        <v>821</v>
      </c>
      <c r="D72" s="61" t="s">
        <v>214</v>
      </c>
      <c r="E72" s="68">
        <v>675</v>
      </c>
      <c r="F72" s="20"/>
      <c r="G7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72" s="36"/>
      <c r="I7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72" s="20"/>
      <c r="K7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72" s="34"/>
      <c r="M72" s="39"/>
      <c r="N72" s="77">
        <v>1</v>
      </c>
      <c r="O72" s="4" t="str">
        <f t="shared" ref="O72:O135" si="1">IF(AND(N73=1,G73&gt;=0),G73,0)</f>
        <v/>
      </c>
    </row>
    <row r="73" spans="1:15" ht="18" customHeight="1" x14ac:dyDescent="0.25">
      <c r="A73" s="59" t="s">
        <v>22</v>
      </c>
      <c r="B73" s="14" t="s">
        <v>53</v>
      </c>
      <c r="C73" s="60">
        <v>671</v>
      </c>
      <c r="D73" s="61" t="s">
        <v>313</v>
      </c>
      <c r="E73" s="68">
        <v>675</v>
      </c>
      <c r="F73" s="20"/>
      <c r="G7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73" s="36"/>
      <c r="I7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73" s="20"/>
      <c r="K7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73" s="34"/>
      <c r="M73" s="39"/>
      <c r="N73" s="77">
        <v>1</v>
      </c>
      <c r="O73" s="4">
        <f t="shared" si="1"/>
        <v>0</v>
      </c>
    </row>
    <row r="74" spans="1:15" ht="18" customHeight="1" x14ac:dyDescent="0.25">
      <c r="A74" s="59" t="s">
        <v>22</v>
      </c>
      <c r="B74" s="14" t="s">
        <v>53</v>
      </c>
      <c r="C74" s="60">
        <v>658</v>
      </c>
      <c r="D74" s="61" t="s">
        <v>314</v>
      </c>
      <c r="E74" s="68">
        <v>675</v>
      </c>
      <c r="F74" s="20"/>
      <c r="G7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74" s="36"/>
      <c r="I7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74" s="20"/>
      <c r="K7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74" s="34"/>
      <c r="M74" s="39"/>
      <c r="N74" s="77">
        <v>0</v>
      </c>
      <c r="O74" s="4" t="str">
        <f t="shared" si="1"/>
        <v/>
      </c>
    </row>
    <row r="75" spans="1:15" ht="18" customHeight="1" x14ac:dyDescent="0.25">
      <c r="A75" s="59" t="s">
        <v>22</v>
      </c>
      <c r="B75" s="14" t="s">
        <v>53</v>
      </c>
      <c r="C75" s="60">
        <v>620</v>
      </c>
      <c r="D75" s="61" t="s">
        <v>315</v>
      </c>
      <c r="E75" s="68">
        <v>675</v>
      </c>
      <c r="F75" s="20"/>
      <c r="G7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75" s="36"/>
      <c r="I7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75" s="20"/>
      <c r="K7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75" s="34"/>
      <c r="M75" s="39"/>
      <c r="N75" s="77">
        <v>1</v>
      </c>
      <c r="O75" s="4" t="str">
        <f t="shared" si="1"/>
        <v/>
      </c>
    </row>
    <row r="76" spans="1:15" ht="18" customHeight="1" x14ac:dyDescent="0.25">
      <c r="A76" s="59" t="s">
        <v>22</v>
      </c>
      <c r="B76" s="14" t="s">
        <v>53</v>
      </c>
      <c r="C76" s="60">
        <v>619</v>
      </c>
      <c r="D76" s="61" t="s">
        <v>215</v>
      </c>
      <c r="E76" s="68">
        <v>675</v>
      </c>
      <c r="F76" s="20"/>
      <c r="G7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76" s="36"/>
      <c r="I7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76" s="20"/>
      <c r="K7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76" s="34"/>
      <c r="M76" s="39"/>
      <c r="N76" s="77">
        <v>1</v>
      </c>
      <c r="O76" s="4" t="str">
        <f t="shared" si="1"/>
        <v/>
      </c>
    </row>
    <row r="77" spans="1:15" ht="18" customHeight="1" x14ac:dyDescent="0.25">
      <c r="A77" s="59" t="s">
        <v>22</v>
      </c>
      <c r="B77" s="14" t="s">
        <v>53</v>
      </c>
      <c r="C77" s="60">
        <v>621</v>
      </c>
      <c r="D77" s="61" t="s">
        <v>316</v>
      </c>
      <c r="E77" s="68">
        <v>675</v>
      </c>
      <c r="F77" s="20"/>
      <c r="G7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77" s="36"/>
      <c r="I7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77" s="20"/>
      <c r="K7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77" s="34"/>
      <c r="M77" s="39"/>
      <c r="N77" s="77">
        <v>1</v>
      </c>
      <c r="O77" s="4">
        <f t="shared" si="1"/>
        <v>0</v>
      </c>
    </row>
    <row r="78" spans="1:15" ht="18" customHeight="1" x14ac:dyDescent="0.25">
      <c r="A78" s="59" t="s">
        <v>22</v>
      </c>
      <c r="B78" s="14" t="s">
        <v>53</v>
      </c>
      <c r="C78" s="60">
        <v>678</v>
      </c>
      <c r="D78" s="61" t="s">
        <v>317</v>
      </c>
      <c r="E78" s="68">
        <v>675</v>
      </c>
      <c r="F78" s="20"/>
      <c r="G7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78" s="36"/>
      <c r="I7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78" s="20"/>
      <c r="K7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78" s="34"/>
      <c r="M78" s="39"/>
      <c r="N78" s="77">
        <v>0</v>
      </c>
      <c r="O78" s="4" t="str">
        <f t="shared" si="1"/>
        <v/>
      </c>
    </row>
    <row r="79" spans="1:15" ht="18" customHeight="1" x14ac:dyDescent="0.25">
      <c r="A79" s="59" t="s">
        <v>22</v>
      </c>
      <c r="B79" s="14" t="s">
        <v>53</v>
      </c>
      <c r="C79" s="60">
        <v>803</v>
      </c>
      <c r="D79" s="61" t="s">
        <v>244</v>
      </c>
      <c r="E79" s="68">
        <v>675</v>
      </c>
      <c r="F79" s="20"/>
      <c r="G7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79" s="36"/>
      <c r="I7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79" s="20"/>
      <c r="K7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79" s="34"/>
      <c r="M79" s="39"/>
      <c r="N79" s="77">
        <v>1</v>
      </c>
      <c r="O79" s="4" t="str">
        <f t="shared" si="1"/>
        <v/>
      </c>
    </row>
    <row r="80" spans="1:15" ht="18" customHeight="1" x14ac:dyDescent="0.25">
      <c r="A80" s="59" t="s">
        <v>22</v>
      </c>
      <c r="B80" s="14" t="s">
        <v>53</v>
      </c>
      <c r="C80" s="60">
        <v>625</v>
      </c>
      <c r="D80" s="61" t="s">
        <v>216</v>
      </c>
      <c r="E80" s="68">
        <v>675</v>
      </c>
      <c r="F80" s="20"/>
      <c r="G8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80" s="36"/>
      <c r="I8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80" s="20"/>
      <c r="K8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80" s="34"/>
      <c r="M80" s="39"/>
      <c r="N80" s="77">
        <v>1</v>
      </c>
      <c r="O80" s="4">
        <f t="shared" si="1"/>
        <v>0</v>
      </c>
    </row>
    <row r="81" spans="1:15" ht="18" customHeight="1" x14ac:dyDescent="0.25">
      <c r="A81" s="59" t="s">
        <v>23</v>
      </c>
      <c r="B81" s="14" t="s">
        <v>53</v>
      </c>
      <c r="C81" s="60">
        <v>670</v>
      </c>
      <c r="D81" s="64" t="s">
        <v>318</v>
      </c>
      <c r="E81" s="68">
        <v>675</v>
      </c>
      <c r="F81" s="20"/>
      <c r="G8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81" s="36"/>
      <c r="I8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81" s="20"/>
      <c r="K8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81" s="34"/>
      <c r="M81" s="39"/>
      <c r="N81" s="77">
        <v>0</v>
      </c>
      <c r="O81" s="4">
        <f t="shared" si="1"/>
        <v>0</v>
      </c>
    </row>
    <row r="82" spans="1:15" ht="18" customHeight="1" x14ac:dyDescent="0.25">
      <c r="A82" s="59" t="s">
        <v>23</v>
      </c>
      <c r="B82" s="14" t="s">
        <v>53</v>
      </c>
      <c r="C82" s="60">
        <v>668</v>
      </c>
      <c r="D82" s="61" t="s">
        <v>319</v>
      </c>
      <c r="E82" s="68">
        <v>675</v>
      </c>
      <c r="F82" s="20"/>
      <c r="G8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82" s="36"/>
      <c r="I8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82" s="20"/>
      <c r="K8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82" s="34"/>
      <c r="M82" s="39"/>
      <c r="N82" s="77">
        <v>0</v>
      </c>
      <c r="O82" s="4">
        <f t="shared" si="1"/>
        <v>0</v>
      </c>
    </row>
    <row r="83" spans="1:15" ht="18" customHeight="1" x14ac:dyDescent="0.25">
      <c r="A83" s="59" t="s">
        <v>23</v>
      </c>
      <c r="B83" s="14" t="s">
        <v>53</v>
      </c>
      <c r="C83" s="60">
        <v>505</v>
      </c>
      <c r="D83" s="61" t="s">
        <v>320</v>
      </c>
      <c r="E83" s="68">
        <v>675</v>
      </c>
      <c r="F83" s="20"/>
      <c r="G8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83" s="36"/>
      <c r="I8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83" s="20"/>
      <c r="K8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83" s="34"/>
      <c r="M83" s="39"/>
      <c r="N83" s="77">
        <v>0</v>
      </c>
      <c r="O83" s="4">
        <f t="shared" si="1"/>
        <v>0</v>
      </c>
    </row>
    <row r="84" spans="1:15" ht="18" customHeight="1" x14ac:dyDescent="0.25">
      <c r="A84" s="59" t="s">
        <v>321</v>
      </c>
      <c r="B84" s="14" t="s">
        <v>53</v>
      </c>
      <c r="C84" s="60">
        <v>627</v>
      </c>
      <c r="D84" s="61" t="s">
        <v>217</v>
      </c>
      <c r="E84" s="68">
        <v>2335</v>
      </c>
      <c r="F84" s="20"/>
      <c r="G8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84" s="36"/>
      <c r="I8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84" s="20"/>
      <c r="K8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84" s="34"/>
      <c r="M84" s="39"/>
      <c r="N84" s="77">
        <v>0</v>
      </c>
      <c r="O84" s="4">
        <f t="shared" si="1"/>
        <v>0</v>
      </c>
    </row>
    <row r="85" spans="1:15" ht="18" customHeight="1" x14ac:dyDescent="0.25">
      <c r="A85" s="59" t="s">
        <v>321</v>
      </c>
      <c r="B85" s="14" t="s">
        <v>53</v>
      </c>
      <c r="C85" s="60">
        <v>626</v>
      </c>
      <c r="D85" s="61" t="s">
        <v>218</v>
      </c>
      <c r="E85" s="68">
        <v>2335</v>
      </c>
      <c r="F85" s="20"/>
      <c r="G8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85" s="36"/>
      <c r="I8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85" s="20"/>
      <c r="K8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85" s="34"/>
      <c r="M85" s="39"/>
      <c r="N85" s="77">
        <v>0</v>
      </c>
      <c r="O85" s="4" t="str">
        <f t="shared" si="1"/>
        <v/>
      </c>
    </row>
    <row r="86" spans="1:15" ht="18" customHeight="1" x14ac:dyDescent="0.25">
      <c r="A86" s="59" t="s">
        <v>321</v>
      </c>
      <c r="B86" s="14" t="s">
        <v>53</v>
      </c>
      <c r="C86" s="60">
        <v>712</v>
      </c>
      <c r="D86" s="61" t="s">
        <v>219</v>
      </c>
      <c r="E86" s="68">
        <v>2335</v>
      </c>
      <c r="F86" s="20"/>
      <c r="G8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86" s="36"/>
      <c r="I8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86" s="20"/>
      <c r="K8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86" s="34"/>
      <c r="M86" s="39"/>
      <c r="N86" s="77">
        <v>1</v>
      </c>
      <c r="O86" s="4" t="str">
        <f t="shared" si="1"/>
        <v/>
      </c>
    </row>
    <row r="87" spans="1:15" ht="18" customHeight="1" x14ac:dyDescent="0.25">
      <c r="A87" s="59" t="s">
        <v>321</v>
      </c>
      <c r="B87" s="14" t="s">
        <v>53</v>
      </c>
      <c r="C87" s="60">
        <v>818</v>
      </c>
      <c r="D87" s="61" t="s">
        <v>220</v>
      </c>
      <c r="E87" s="68">
        <v>2335</v>
      </c>
      <c r="F87" s="20"/>
      <c r="G8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87" s="36"/>
      <c r="I8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87" s="20"/>
      <c r="K8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87" s="34"/>
      <c r="M87" s="39"/>
      <c r="N87" s="77">
        <v>1</v>
      </c>
      <c r="O87" s="4" t="str">
        <f t="shared" si="1"/>
        <v/>
      </c>
    </row>
    <row r="88" spans="1:15" ht="18" customHeight="1" x14ac:dyDescent="0.25">
      <c r="A88" s="59" t="s">
        <v>321</v>
      </c>
      <c r="B88" s="14" t="s">
        <v>53</v>
      </c>
      <c r="C88" s="60">
        <v>703</v>
      </c>
      <c r="D88" s="61" t="s">
        <v>221</v>
      </c>
      <c r="E88" s="68">
        <v>2335</v>
      </c>
      <c r="F88" s="20"/>
      <c r="G8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88" s="36"/>
      <c r="I8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88" s="20"/>
      <c r="K8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88" s="34"/>
      <c r="M88" s="39"/>
      <c r="N88" s="77">
        <v>1</v>
      </c>
      <c r="O88" s="4" t="str">
        <f t="shared" si="1"/>
        <v/>
      </c>
    </row>
    <row r="89" spans="1:15" ht="18" customHeight="1" x14ac:dyDescent="0.25">
      <c r="A89" s="59" t="s">
        <v>321</v>
      </c>
      <c r="B89" s="14" t="s">
        <v>53</v>
      </c>
      <c r="C89" s="60">
        <v>731</v>
      </c>
      <c r="D89" s="61" t="s">
        <v>225</v>
      </c>
      <c r="E89" s="68">
        <v>2335</v>
      </c>
      <c r="F89" s="20"/>
      <c r="G8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89" s="36"/>
      <c r="I8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89" s="20"/>
      <c r="K8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89" s="34"/>
      <c r="M89" s="39"/>
      <c r="N89" s="77">
        <v>1</v>
      </c>
      <c r="O89" s="4" t="str">
        <f t="shared" si="1"/>
        <v/>
      </c>
    </row>
    <row r="90" spans="1:15" ht="18" customHeight="1" x14ac:dyDescent="0.25">
      <c r="A90" s="59" t="s">
        <v>321</v>
      </c>
      <c r="B90" s="14" t="s">
        <v>53</v>
      </c>
      <c r="C90" s="60">
        <v>704</v>
      </c>
      <c r="D90" s="61" t="s">
        <v>222</v>
      </c>
      <c r="E90" s="68">
        <v>2335</v>
      </c>
      <c r="F90" s="20"/>
      <c r="G9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90" s="36"/>
      <c r="I9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90" s="20"/>
      <c r="K9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90" s="34"/>
      <c r="M90" s="39"/>
      <c r="N90" s="77">
        <v>1</v>
      </c>
      <c r="O90" s="4" t="str">
        <f t="shared" si="1"/>
        <v/>
      </c>
    </row>
    <row r="91" spans="1:15" ht="18" customHeight="1" x14ac:dyDescent="0.25">
      <c r="A91" s="59" t="s">
        <v>321</v>
      </c>
      <c r="B91" s="14" t="s">
        <v>53</v>
      </c>
      <c r="C91" s="60">
        <v>732</v>
      </c>
      <c r="D91" s="61" t="s">
        <v>226</v>
      </c>
      <c r="E91" s="68">
        <v>2335</v>
      </c>
      <c r="F91" s="20"/>
      <c r="G9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91" s="36"/>
      <c r="I9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91" s="20"/>
      <c r="K9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91" s="34"/>
      <c r="M91" s="39"/>
      <c r="N91" s="77">
        <v>1</v>
      </c>
      <c r="O91" s="4" t="str">
        <f t="shared" si="1"/>
        <v/>
      </c>
    </row>
    <row r="92" spans="1:15" ht="18" customHeight="1" x14ac:dyDescent="0.25">
      <c r="A92" s="59" t="s">
        <v>321</v>
      </c>
      <c r="B92" s="14" t="s">
        <v>53</v>
      </c>
      <c r="C92" s="60">
        <v>705</v>
      </c>
      <c r="D92" s="61" t="s">
        <v>223</v>
      </c>
      <c r="E92" s="68">
        <v>2335</v>
      </c>
      <c r="F92" s="20"/>
      <c r="G9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92" s="36"/>
      <c r="I9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92" s="20"/>
      <c r="K9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92" s="34"/>
      <c r="M92" s="39"/>
      <c r="N92" s="77">
        <v>1</v>
      </c>
      <c r="O92" s="4" t="str">
        <f t="shared" si="1"/>
        <v/>
      </c>
    </row>
    <row r="93" spans="1:15" ht="18" customHeight="1" x14ac:dyDescent="0.25">
      <c r="A93" s="59" t="s">
        <v>321</v>
      </c>
      <c r="B93" s="14" t="s">
        <v>53</v>
      </c>
      <c r="C93" s="60">
        <v>733</v>
      </c>
      <c r="D93" s="61" t="s">
        <v>227</v>
      </c>
      <c r="E93" s="68">
        <v>2335</v>
      </c>
      <c r="F93" s="20"/>
      <c r="G9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93" s="36"/>
      <c r="I9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93" s="20"/>
      <c r="K9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93" s="34"/>
      <c r="M93" s="39"/>
      <c r="N93" s="77">
        <v>1</v>
      </c>
      <c r="O93" s="4" t="str">
        <f t="shared" si="1"/>
        <v/>
      </c>
    </row>
    <row r="94" spans="1:15" ht="18" customHeight="1" x14ac:dyDescent="0.25">
      <c r="A94" s="59" t="s">
        <v>321</v>
      </c>
      <c r="B94" s="14" t="s">
        <v>53</v>
      </c>
      <c r="C94" s="60">
        <v>706</v>
      </c>
      <c r="D94" s="61" t="s">
        <v>224</v>
      </c>
      <c r="E94" s="68">
        <v>2335</v>
      </c>
      <c r="F94" s="20"/>
      <c r="G9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94" s="36"/>
      <c r="I9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94" s="20"/>
      <c r="K9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94" s="34"/>
      <c r="M94" s="39"/>
      <c r="N94" s="77">
        <v>1</v>
      </c>
      <c r="O94" s="4" t="str">
        <f t="shared" si="1"/>
        <v/>
      </c>
    </row>
    <row r="95" spans="1:15" ht="18" customHeight="1" x14ac:dyDescent="0.25">
      <c r="A95" s="59" t="s">
        <v>321</v>
      </c>
      <c r="B95" s="14" t="s">
        <v>53</v>
      </c>
      <c r="C95" s="60">
        <v>734</v>
      </c>
      <c r="D95" s="61" t="s">
        <v>228</v>
      </c>
      <c r="E95" s="68">
        <v>2335</v>
      </c>
      <c r="F95" s="20"/>
      <c r="G9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95" s="36"/>
      <c r="I9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95" s="20"/>
      <c r="K9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95" s="34"/>
      <c r="M95" s="39"/>
      <c r="N95" s="77">
        <v>1</v>
      </c>
      <c r="O95" s="4" t="str">
        <f t="shared" si="1"/>
        <v/>
      </c>
    </row>
    <row r="96" spans="1:15" ht="18" customHeight="1" x14ac:dyDescent="0.25">
      <c r="A96" s="59" t="s">
        <v>321</v>
      </c>
      <c r="B96" s="14" t="s">
        <v>53</v>
      </c>
      <c r="C96" s="60">
        <v>715</v>
      </c>
      <c r="D96" s="61" t="s">
        <v>181</v>
      </c>
      <c r="E96" s="68">
        <v>2335</v>
      </c>
      <c r="F96" s="20"/>
      <c r="G9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96" s="36"/>
      <c r="I9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96" s="20"/>
      <c r="K9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96" s="34"/>
      <c r="M96" s="39"/>
      <c r="N96" s="77">
        <v>1</v>
      </c>
      <c r="O96" s="4" t="str">
        <f t="shared" si="1"/>
        <v/>
      </c>
    </row>
    <row r="97" spans="1:15" ht="18" customHeight="1" x14ac:dyDescent="0.25">
      <c r="A97" s="59" t="s">
        <v>321</v>
      </c>
      <c r="B97" s="14" t="s">
        <v>53</v>
      </c>
      <c r="C97" s="60">
        <v>808</v>
      </c>
      <c r="D97" s="61" t="s">
        <v>182</v>
      </c>
      <c r="E97" s="68">
        <v>2335</v>
      </c>
      <c r="F97" s="20"/>
      <c r="G9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97" s="36"/>
      <c r="I9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97" s="20"/>
      <c r="K9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97" s="34"/>
      <c r="M97" s="39"/>
      <c r="N97" s="77">
        <v>1</v>
      </c>
      <c r="O97" s="4" t="str">
        <f t="shared" si="1"/>
        <v/>
      </c>
    </row>
    <row r="98" spans="1:15" ht="18" customHeight="1" x14ac:dyDescent="0.25">
      <c r="A98" s="59" t="s">
        <v>321</v>
      </c>
      <c r="B98" s="14" t="s">
        <v>53</v>
      </c>
      <c r="C98" s="60">
        <v>727</v>
      </c>
      <c r="D98" s="61" t="s">
        <v>229</v>
      </c>
      <c r="E98" s="68">
        <v>2335</v>
      </c>
      <c r="F98" s="20"/>
      <c r="G9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98" s="36"/>
      <c r="I9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98" s="20"/>
      <c r="K9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98" s="34"/>
      <c r="M98" s="39"/>
      <c r="N98" s="77">
        <v>1</v>
      </c>
      <c r="O98" s="4" t="str">
        <f t="shared" si="1"/>
        <v/>
      </c>
    </row>
    <row r="99" spans="1:15" ht="18" customHeight="1" x14ac:dyDescent="0.25">
      <c r="A99" s="59" t="s">
        <v>321</v>
      </c>
      <c r="B99" s="14" t="s">
        <v>53</v>
      </c>
      <c r="C99" s="60">
        <v>728</v>
      </c>
      <c r="D99" s="61" t="s">
        <v>230</v>
      </c>
      <c r="E99" s="68">
        <v>2335</v>
      </c>
      <c r="F99" s="20"/>
      <c r="G9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99" s="36"/>
      <c r="I9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99" s="20"/>
      <c r="K9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99" s="34"/>
      <c r="M99" s="39"/>
      <c r="N99" s="77">
        <v>1</v>
      </c>
      <c r="O99" s="4" t="str">
        <f t="shared" si="1"/>
        <v/>
      </c>
    </row>
    <row r="100" spans="1:15" ht="18" customHeight="1" x14ac:dyDescent="0.25">
      <c r="A100" s="59" t="s">
        <v>321</v>
      </c>
      <c r="B100" s="14" t="s">
        <v>53</v>
      </c>
      <c r="C100" s="60">
        <v>815</v>
      </c>
      <c r="D100" s="61" t="s">
        <v>231</v>
      </c>
      <c r="E100" s="68">
        <v>2335</v>
      </c>
      <c r="F100" s="20"/>
      <c r="G10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00" s="36"/>
      <c r="I10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00" s="20"/>
      <c r="K10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00" s="34"/>
      <c r="M100" s="39"/>
      <c r="N100" s="77">
        <v>1</v>
      </c>
      <c r="O100" s="4" t="str">
        <f t="shared" si="1"/>
        <v/>
      </c>
    </row>
    <row r="101" spans="1:15" ht="18" customHeight="1" x14ac:dyDescent="0.25">
      <c r="A101" s="59" t="s">
        <v>321</v>
      </c>
      <c r="B101" s="14" t="s">
        <v>53</v>
      </c>
      <c r="C101" s="60">
        <v>701</v>
      </c>
      <c r="D101" s="61" t="s">
        <v>232</v>
      </c>
      <c r="E101" s="68">
        <v>2335</v>
      </c>
      <c r="F101" s="20"/>
      <c r="G10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01" s="36"/>
      <c r="I10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01" s="20"/>
      <c r="K10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01" s="34"/>
      <c r="M101" s="39"/>
      <c r="N101" s="77">
        <v>1</v>
      </c>
      <c r="O101" s="4" t="str">
        <f t="shared" si="1"/>
        <v/>
      </c>
    </row>
    <row r="102" spans="1:15" ht="18" customHeight="1" x14ac:dyDescent="0.25">
      <c r="A102" s="59" t="s">
        <v>321</v>
      </c>
      <c r="B102" s="14" t="s">
        <v>53</v>
      </c>
      <c r="C102" s="60">
        <v>740</v>
      </c>
      <c r="D102" s="61" t="s">
        <v>233</v>
      </c>
      <c r="E102" s="68">
        <v>2335</v>
      </c>
      <c r="F102" s="20"/>
      <c r="G10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02" s="36"/>
      <c r="I10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02" s="20"/>
      <c r="K10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02" s="34"/>
      <c r="M102" s="39"/>
      <c r="N102" s="77">
        <v>1</v>
      </c>
      <c r="O102" s="4" t="str">
        <f t="shared" si="1"/>
        <v/>
      </c>
    </row>
    <row r="103" spans="1:15" ht="18" customHeight="1" x14ac:dyDescent="0.25">
      <c r="A103" s="59" t="s">
        <v>321</v>
      </c>
      <c r="B103" s="14" t="s">
        <v>53</v>
      </c>
      <c r="C103" s="60">
        <v>741</v>
      </c>
      <c r="D103" s="61" t="s">
        <v>234</v>
      </c>
      <c r="E103" s="68">
        <v>2335</v>
      </c>
      <c r="F103" s="20"/>
      <c r="G10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03" s="36"/>
      <c r="I10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03" s="20"/>
      <c r="K10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03" s="34"/>
      <c r="M103" s="39"/>
      <c r="N103" s="77">
        <v>1</v>
      </c>
      <c r="O103" s="4" t="str">
        <f t="shared" si="1"/>
        <v/>
      </c>
    </row>
    <row r="104" spans="1:15" ht="18" customHeight="1" x14ac:dyDescent="0.25">
      <c r="A104" s="59" t="s">
        <v>321</v>
      </c>
      <c r="B104" s="14" t="s">
        <v>53</v>
      </c>
      <c r="C104" s="60">
        <v>742</v>
      </c>
      <c r="D104" s="61" t="s">
        <v>235</v>
      </c>
      <c r="E104" s="68">
        <v>2335</v>
      </c>
      <c r="F104" s="20"/>
      <c r="G10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04" s="36"/>
      <c r="I10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04" s="20"/>
      <c r="K10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04" s="34"/>
      <c r="M104" s="39"/>
      <c r="N104" s="77">
        <v>1</v>
      </c>
      <c r="O104" s="4" t="str">
        <f t="shared" si="1"/>
        <v/>
      </c>
    </row>
    <row r="105" spans="1:15" ht="18" customHeight="1" x14ac:dyDescent="0.25">
      <c r="A105" s="59" t="s">
        <v>321</v>
      </c>
      <c r="B105" s="14" t="s">
        <v>53</v>
      </c>
      <c r="C105" s="60">
        <v>743</v>
      </c>
      <c r="D105" s="61" t="s">
        <v>236</v>
      </c>
      <c r="E105" s="68">
        <v>2335</v>
      </c>
      <c r="F105" s="20"/>
      <c r="G10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05" s="36"/>
      <c r="I10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05" s="20"/>
      <c r="K10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05" s="34"/>
      <c r="M105" s="39"/>
      <c r="N105" s="77">
        <v>1</v>
      </c>
      <c r="O105" s="4" t="str">
        <f t="shared" si="1"/>
        <v/>
      </c>
    </row>
    <row r="106" spans="1:15" ht="18" customHeight="1" x14ac:dyDescent="0.25">
      <c r="A106" s="59" t="s">
        <v>321</v>
      </c>
      <c r="B106" s="14" t="s">
        <v>53</v>
      </c>
      <c r="C106" s="60">
        <v>809</v>
      </c>
      <c r="D106" s="61" t="s">
        <v>237</v>
      </c>
      <c r="E106" s="68">
        <v>2335</v>
      </c>
      <c r="F106" s="20"/>
      <c r="G10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06" s="36"/>
      <c r="I10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06" s="20"/>
      <c r="K10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06" s="34"/>
      <c r="M106" s="39"/>
      <c r="N106" s="77">
        <v>1</v>
      </c>
      <c r="O106" s="4" t="str">
        <f t="shared" si="1"/>
        <v/>
      </c>
    </row>
    <row r="107" spans="1:15" ht="18" customHeight="1" x14ac:dyDescent="0.25">
      <c r="A107" s="59" t="s">
        <v>321</v>
      </c>
      <c r="B107" s="14" t="s">
        <v>53</v>
      </c>
      <c r="C107" s="60">
        <v>810</v>
      </c>
      <c r="D107" s="61" t="s">
        <v>238</v>
      </c>
      <c r="E107" s="68">
        <v>2335</v>
      </c>
      <c r="F107" s="20"/>
      <c r="G10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07" s="36"/>
      <c r="I10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07" s="20"/>
      <c r="K10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07" s="34"/>
      <c r="M107" s="39"/>
      <c r="N107" s="77">
        <v>1</v>
      </c>
      <c r="O107" s="4" t="str">
        <f t="shared" si="1"/>
        <v/>
      </c>
    </row>
    <row r="108" spans="1:15" ht="18" customHeight="1" x14ac:dyDescent="0.25">
      <c r="A108" s="59" t="s">
        <v>321</v>
      </c>
      <c r="B108" s="14" t="s">
        <v>53</v>
      </c>
      <c r="C108" s="60">
        <v>702</v>
      </c>
      <c r="D108" s="61" t="s">
        <v>239</v>
      </c>
      <c r="E108" s="68">
        <v>2335</v>
      </c>
      <c r="F108" s="20"/>
      <c r="G10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08" s="36"/>
      <c r="I10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08" s="20"/>
      <c r="K10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08" s="34"/>
      <c r="M108" s="39"/>
      <c r="N108" s="77">
        <v>1</v>
      </c>
      <c r="O108" s="4" t="str">
        <f t="shared" si="1"/>
        <v/>
      </c>
    </row>
    <row r="109" spans="1:15" ht="18" customHeight="1" x14ac:dyDescent="0.25">
      <c r="A109" s="59" t="s">
        <v>321</v>
      </c>
      <c r="B109" s="14" t="s">
        <v>53</v>
      </c>
      <c r="C109" s="60">
        <v>817</v>
      </c>
      <c r="D109" s="61" t="s">
        <v>240</v>
      </c>
      <c r="E109" s="68">
        <v>2335</v>
      </c>
      <c r="F109" s="20"/>
      <c r="G10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09" s="36"/>
      <c r="I10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09" s="20"/>
      <c r="K10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09" s="34"/>
      <c r="M109" s="39"/>
      <c r="N109" s="77">
        <v>1</v>
      </c>
      <c r="O109" s="4" t="str">
        <f t="shared" si="1"/>
        <v/>
      </c>
    </row>
    <row r="110" spans="1:15" ht="18" customHeight="1" x14ac:dyDescent="0.25">
      <c r="A110" s="59" t="s">
        <v>321</v>
      </c>
      <c r="B110" s="14" t="s">
        <v>53</v>
      </c>
      <c r="C110" s="60">
        <v>820</v>
      </c>
      <c r="D110" s="61" t="s">
        <v>241</v>
      </c>
      <c r="E110" s="68">
        <v>2335</v>
      </c>
      <c r="F110" s="20"/>
      <c r="G11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10" s="36"/>
      <c r="I11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10" s="20"/>
      <c r="K11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10" s="34"/>
      <c r="M110" s="39"/>
      <c r="N110" s="77">
        <v>1</v>
      </c>
      <c r="O110" s="4" t="str">
        <f t="shared" si="1"/>
        <v/>
      </c>
    </row>
    <row r="111" spans="1:15" ht="18" customHeight="1" x14ac:dyDescent="0.25">
      <c r="A111" s="59" t="s">
        <v>321</v>
      </c>
      <c r="B111" s="14" t="s">
        <v>53</v>
      </c>
      <c r="C111" s="60">
        <v>805</v>
      </c>
      <c r="D111" s="61" t="s">
        <v>242</v>
      </c>
      <c r="E111" s="68">
        <v>2335</v>
      </c>
      <c r="F111" s="20"/>
      <c r="G11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11" s="36"/>
      <c r="I11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11" s="20"/>
      <c r="K11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11" s="34"/>
      <c r="M111" s="39"/>
      <c r="N111" s="77">
        <v>1</v>
      </c>
      <c r="O111" s="4" t="str">
        <f t="shared" si="1"/>
        <v/>
      </c>
    </row>
    <row r="112" spans="1:15" ht="18" customHeight="1" x14ac:dyDescent="0.25">
      <c r="A112" s="59" t="s">
        <v>321</v>
      </c>
      <c r="B112" s="14" t="s">
        <v>53</v>
      </c>
      <c r="C112" s="60">
        <v>614</v>
      </c>
      <c r="D112" s="61" t="s">
        <v>183</v>
      </c>
      <c r="E112" s="68">
        <v>2335</v>
      </c>
      <c r="F112" s="20"/>
      <c r="G11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12" s="36"/>
      <c r="I11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12" s="20"/>
      <c r="K11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12" s="34"/>
      <c r="M112" s="39"/>
      <c r="N112" s="77">
        <v>1</v>
      </c>
      <c r="O112" s="4" t="str">
        <f t="shared" si="1"/>
        <v/>
      </c>
    </row>
    <row r="113" spans="1:15" ht="18" customHeight="1" x14ac:dyDescent="0.25">
      <c r="A113" s="59" t="s">
        <v>321</v>
      </c>
      <c r="B113" s="14" t="s">
        <v>53</v>
      </c>
      <c r="C113" s="60">
        <v>714</v>
      </c>
      <c r="D113" s="61" t="s">
        <v>184</v>
      </c>
      <c r="E113" s="68">
        <v>2335</v>
      </c>
      <c r="F113" s="20"/>
      <c r="G11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13" s="36"/>
      <c r="I11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13" s="20"/>
      <c r="K11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13" s="34"/>
      <c r="M113" s="39"/>
      <c r="N113" s="77">
        <v>1</v>
      </c>
      <c r="O113" s="4" t="str">
        <f t="shared" si="1"/>
        <v/>
      </c>
    </row>
    <row r="114" spans="1:15" ht="18" customHeight="1" x14ac:dyDescent="0.25">
      <c r="A114" s="59" t="s">
        <v>321</v>
      </c>
      <c r="B114" s="14" t="s">
        <v>53</v>
      </c>
      <c r="C114" s="60">
        <v>708</v>
      </c>
      <c r="D114" s="61" t="s">
        <v>185</v>
      </c>
      <c r="E114" s="68">
        <v>2335</v>
      </c>
      <c r="F114" s="20"/>
      <c r="G11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14" s="36"/>
      <c r="I11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14" s="20"/>
      <c r="K11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14" s="34"/>
      <c r="M114" s="39"/>
      <c r="N114" s="77">
        <v>1</v>
      </c>
      <c r="O114" s="4" t="str">
        <f t="shared" si="1"/>
        <v/>
      </c>
    </row>
    <row r="115" spans="1:15" ht="18" customHeight="1" x14ac:dyDescent="0.25">
      <c r="A115" s="59" t="s">
        <v>321</v>
      </c>
      <c r="B115" s="14" t="s">
        <v>53</v>
      </c>
      <c r="C115" s="60">
        <v>610</v>
      </c>
      <c r="D115" s="61" t="s">
        <v>186</v>
      </c>
      <c r="E115" s="68">
        <v>2335</v>
      </c>
      <c r="F115" s="20"/>
      <c r="G11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15" s="36"/>
      <c r="I11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15" s="20"/>
      <c r="K11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15" s="34"/>
      <c r="M115" s="39"/>
      <c r="N115" s="77">
        <v>1</v>
      </c>
      <c r="O115" s="4" t="str">
        <f t="shared" si="1"/>
        <v/>
      </c>
    </row>
    <row r="116" spans="1:15" ht="18" customHeight="1" x14ac:dyDescent="0.25">
      <c r="A116" s="59" t="s">
        <v>321</v>
      </c>
      <c r="B116" s="14" t="s">
        <v>53</v>
      </c>
      <c r="C116" s="60">
        <v>611</v>
      </c>
      <c r="D116" s="61" t="s">
        <v>187</v>
      </c>
      <c r="E116" s="68">
        <v>2335</v>
      </c>
      <c r="F116" s="20"/>
      <c r="G11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16" s="36"/>
      <c r="I11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16" s="20"/>
      <c r="K11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16" s="34"/>
      <c r="M116" s="39"/>
      <c r="N116" s="77">
        <v>1</v>
      </c>
      <c r="O116" s="4" t="str">
        <f t="shared" si="1"/>
        <v/>
      </c>
    </row>
    <row r="117" spans="1:15" ht="18" customHeight="1" x14ac:dyDescent="0.25">
      <c r="A117" s="59" t="s">
        <v>321</v>
      </c>
      <c r="B117" s="14" t="s">
        <v>53</v>
      </c>
      <c r="C117" s="60">
        <v>730</v>
      </c>
      <c r="D117" s="61" t="s">
        <v>188</v>
      </c>
      <c r="E117" s="68">
        <v>2335</v>
      </c>
      <c r="F117" s="20"/>
      <c r="G11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17" s="36"/>
      <c r="I11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17" s="20"/>
      <c r="K11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17" s="34"/>
      <c r="M117" s="39"/>
      <c r="N117" s="77">
        <v>1</v>
      </c>
      <c r="O117" s="4" t="str">
        <f t="shared" si="1"/>
        <v/>
      </c>
    </row>
    <row r="118" spans="1:15" ht="18" customHeight="1" x14ac:dyDescent="0.25">
      <c r="A118" s="59" t="s">
        <v>321</v>
      </c>
      <c r="B118" s="14" t="s">
        <v>53</v>
      </c>
      <c r="C118" s="60">
        <v>709</v>
      </c>
      <c r="D118" s="61" t="s">
        <v>189</v>
      </c>
      <c r="E118" s="68">
        <v>2335</v>
      </c>
      <c r="F118" s="20"/>
      <c r="G11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18" s="36"/>
      <c r="I11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18" s="20"/>
      <c r="K11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18" s="34"/>
      <c r="M118" s="39"/>
      <c r="N118" s="77">
        <v>1</v>
      </c>
      <c r="O118" s="4" t="str">
        <f t="shared" si="1"/>
        <v/>
      </c>
    </row>
    <row r="119" spans="1:15" ht="18" customHeight="1" x14ac:dyDescent="0.25">
      <c r="A119" s="59" t="s">
        <v>321</v>
      </c>
      <c r="B119" s="14" t="s">
        <v>53</v>
      </c>
      <c r="C119" s="60">
        <v>811</v>
      </c>
      <c r="D119" s="61" t="s">
        <v>190</v>
      </c>
      <c r="E119" s="68">
        <v>2335</v>
      </c>
      <c r="F119" s="20"/>
      <c r="G11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19" s="36"/>
      <c r="I11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19" s="20"/>
      <c r="K11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19" s="34"/>
      <c r="M119" s="39"/>
      <c r="N119" s="77">
        <v>1</v>
      </c>
      <c r="O119" s="4" t="str">
        <f t="shared" si="1"/>
        <v/>
      </c>
    </row>
    <row r="120" spans="1:15" ht="18" customHeight="1" x14ac:dyDescent="0.25">
      <c r="A120" s="59" t="s">
        <v>321</v>
      </c>
      <c r="B120" s="14" t="s">
        <v>53</v>
      </c>
      <c r="C120" s="60">
        <v>826</v>
      </c>
      <c r="D120" s="61" t="s">
        <v>191</v>
      </c>
      <c r="E120" s="68">
        <v>2335</v>
      </c>
      <c r="F120" s="20"/>
      <c r="G12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20" s="36"/>
      <c r="I12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20" s="20"/>
      <c r="K12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20" s="34"/>
      <c r="M120" s="39"/>
      <c r="N120" s="77">
        <v>1</v>
      </c>
      <c r="O120" s="4" t="str">
        <f t="shared" si="1"/>
        <v/>
      </c>
    </row>
    <row r="121" spans="1:15" ht="18" customHeight="1" x14ac:dyDescent="0.25">
      <c r="A121" s="59" t="s">
        <v>321</v>
      </c>
      <c r="B121" s="14" t="s">
        <v>53</v>
      </c>
      <c r="C121" s="60">
        <v>713</v>
      </c>
      <c r="D121" s="61" t="s">
        <v>192</v>
      </c>
      <c r="E121" s="68">
        <v>2335</v>
      </c>
      <c r="F121" s="20"/>
      <c r="G12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21" s="36"/>
      <c r="I12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21" s="20"/>
      <c r="K12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21" s="34"/>
      <c r="M121" s="39"/>
      <c r="N121" s="77">
        <v>1</v>
      </c>
      <c r="O121" s="4" t="str">
        <f t="shared" si="1"/>
        <v/>
      </c>
    </row>
    <row r="122" spans="1:15" ht="18" customHeight="1" x14ac:dyDescent="0.25">
      <c r="A122" s="59" t="s">
        <v>321</v>
      </c>
      <c r="B122" s="14" t="s">
        <v>53</v>
      </c>
      <c r="C122" s="60">
        <v>726</v>
      </c>
      <c r="D122" s="61" t="s">
        <v>193</v>
      </c>
      <c r="E122" s="68">
        <v>2335</v>
      </c>
      <c r="F122" s="20"/>
      <c r="G12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22" s="36"/>
      <c r="I12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22" s="20"/>
      <c r="K12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22" s="34"/>
      <c r="M122" s="39"/>
      <c r="N122" s="77">
        <v>1</v>
      </c>
      <c r="O122" s="4" t="str">
        <f t="shared" si="1"/>
        <v/>
      </c>
    </row>
    <row r="123" spans="1:15" ht="18" customHeight="1" x14ac:dyDescent="0.25">
      <c r="A123" s="59" t="s">
        <v>321</v>
      </c>
      <c r="B123" s="14" t="s">
        <v>53</v>
      </c>
      <c r="C123" s="60">
        <v>739</v>
      </c>
      <c r="D123" s="61" t="s">
        <v>195</v>
      </c>
      <c r="E123" s="68">
        <v>2335</v>
      </c>
      <c r="F123" s="20"/>
      <c r="G12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23" s="36"/>
      <c r="I12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23" s="20"/>
      <c r="K12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23" s="34"/>
      <c r="M123" s="39"/>
      <c r="N123" s="77">
        <v>1</v>
      </c>
      <c r="O123" s="4" t="str">
        <f t="shared" si="1"/>
        <v/>
      </c>
    </row>
    <row r="124" spans="1:15" ht="18" customHeight="1" x14ac:dyDescent="0.25">
      <c r="A124" s="59" t="s">
        <v>321</v>
      </c>
      <c r="B124" s="14" t="s">
        <v>53</v>
      </c>
      <c r="C124" s="60">
        <v>744</v>
      </c>
      <c r="D124" s="61" t="s">
        <v>196</v>
      </c>
      <c r="E124" s="68">
        <v>2335</v>
      </c>
      <c r="F124" s="20"/>
      <c r="G12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24" s="36"/>
      <c r="I12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24" s="20"/>
      <c r="K12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24" s="34"/>
      <c r="M124" s="39"/>
      <c r="N124" s="77">
        <v>1</v>
      </c>
      <c r="O124" s="4" t="str">
        <f t="shared" si="1"/>
        <v/>
      </c>
    </row>
    <row r="125" spans="1:15" ht="18" customHeight="1" x14ac:dyDescent="0.25">
      <c r="A125" s="59" t="s">
        <v>321</v>
      </c>
      <c r="B125" s="14" t="s">
        <v>53</v>
      </c>
      <c r="C125" s="60">
        <v>745</v>
      </c>
      <c r="D125" s="61" t="s">
        <v>197</v>
      </c>
      <c r="E125" s="68">
        <v>2335</v>
      </c>
      <c r="F125" s="20"/>
      <c r="G12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25" s="36"/>
      <c r="I12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25" s="20"/>
      <c r="K12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25" s="34"/>
      <c r="M125" s="39"/>
      <c r="N125" s="77">
        <v>1</v>
      </c>
      <c r="O125" s="4" t="str">
        <f t="shared" si="1"/>
        <v/>
      </c>
    </row>
    <row r="126" spans="1:15" ht="18" customHeight="1" x14ac:dyDescent="0.25">
      <c r="A126" s="59" t="s">
        <v>321</v>
      </c>
      <c r="B126" s="14" t="s">
        <v>53</v>
      </c>
      <c r="C126" s="60">
        <v>737</v>
      </c>
      <c r="D126" s="61" t="s">
        <v>198</v>
      </c>
      <c r="E126" s="68">
        <v>2335</v>
      </c>
      <c r="F126" s="20"/>
      <c r="G12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26" s="36"/>
      <c r="I12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26" s="20"/>
      <c r="K12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26" s="34"/>
      <c r="M126" s="39"/>
      <c r="N126" s="77">
        <v>1</v>
      </c>
      <c r="O126" s="4" t="str">
        <f t="shared" si="1"/>
        <v/>
      </c>
    </row>
    <row r="127" spans="1:15" ht="18" customHeight="1" x14ac:dyDescent="0.25">
      <c r="A127" s="59" t="s">
        <v>321</v>
      </c>
      <c r="B127" s="14" t="s">
        <v>53</v>
      </c>
      <c r="C127" s="60">
        <v>738</v>
      </c>
      <c r="D127" s="61" t="s">
        <v>199</v>
      </c>
      <c r="E127" s="68">
        <v>2335</v>
      </c>
      <c r="F127" s="20"/>
      <c r="G12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27" s="36"/>
      <c r="I12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27" s="20"/>
      <c r="K12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27" s="34"/>
      <c r="M127" s="39"/>
      <c r="N127" s="77">
        <v>1</v>
      </c>
      <c r="O127" s="4" t="str">
        <f t="shared" si="1"/>
        <v/>
      </c>
    </row>
    <row r="128" spans="1:15" ht="18" customHeight="1" x14ac:dyDescent="0.25">
      <c r="A128" s="59" t="s">
        <v>321</v>
      </c>
      <c r="B128" s="14" t="s">
        <v>53</v>
      </c>
      <c r="C128" s="60">
        <v>718</v>
      </c>
      <c r="D128" s="61" t="s">
        <v>200</v>
      </c>
      <c r="E128" s="68">
        <v>2335</v>
      </c>
      <c r="F128" s="20"/>
      <c r="G12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28" s="36"/>
      <c r="I12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28" s="20"/>
      <c r="K12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28" s="34"/>
      <c r="M128" s="39"/>
      <c r="N128" s="77">
        <v>1</v>
      </c>
      <c r="O128" s="4">
        <f t="shared" si="1"/>
        <v>0</v>
      </c>
    </row>
    <row r="129" spans="1:15" ht="18" customHeight="1" x14ac:dyDescent="0.25">
      <c r="A129" s="59" t="s">
        <v>321</v>
      </c>
      <c r="B129" s="14" t="s">
        <v>53</v>
      </c>
      <c r="C129" s="60">
        <v>719</v>
      </c>
      <c r="D129" s="61" t="s">
        <v>201</v>
      </c>
      <c r="E129" s="68">
        <v>2335</v>
      </c>
      <c r="F129" s="20"/>
      <c r="G12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29" s="36"/>
      <c r="I12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29" s="20"/>
      <c r="K12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29" s="34"/>
      <c r="M129" s="39"/>
      <c r="N129" s="77">
        <v>0</v>
      </c>
      <c r="O129" s="4" t="str">
        <f t="shared" si="1"/>
        <v/>
      </c>
    </row>
    <row r="130" spans="1:15" ht="18" customHeight="1" x14ac:dyDescent="0.25">
      <c r="A130" s="59" t="s">
        <v>321</v>
      </c>
      <c r="B130" s="14" t="s">
        <v>53</v>
      </c>
      <c r="C130" s="60">
        <v>667</v>
      </c>
      <c r="D130" s="61" t="s">
        <v>322</v>
      </c>
      <c r="E130" s="68">
        <v>2335</v>
      </c>
      <c r="F130" s="20"/>
      <c r="G13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30" s="36"/>
      <c r="I13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30" s="20"/>
      <c r="K13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30" s="34"/>
      <c r="M130" s="39"/>
      <c r="N130" s="77">
        <v>1</v>
      </c>
      <c r="O130" s="4">
        <f t="shared" si="1"/>
        <v>0</v>
      </c>
    </row>
    <row r="131" spans="1:15" ht="18" customHeight="1" x14ac:dyDescent="0.25">
      <c r="A131" s="59" t="s">
        <v>321</v>
      </c>
      <c r="B131" s="14" t="s">
        <v>53</v>
      </c>
      <c r="C131" s="60">
        <v>830</v>
      </c>
      <c r="D131" s="61" t="s">
        <v>323</v>
      </c>
      <c r="E131" s="68">
        <v>2335</v>
      </c>
      <c r="F131" s="20"/>
      <c r="G13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31" s="36"/>
      <c r="I13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31" s="20"/>
      <c r="K13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31" s="34"/>
      <c r="M131" s="39"/>
      <c r="N131" s="77">
        <v>0</v>
      </c>
      <c r="O131" s="4">
        <f t="shared" si="1"/>
        <v>0</v>
      </c>
    </row>
    <row r="132" spans="1:15" ht="18" customHeight="1" x14ac:dyDescent="0.25">
      <c r="A132" s="59" t="s">
        <v>321</v>
      </c>
      <c r="B132" s="14" t="s">
        <v>53</v>
      </c>
      <c r="C132" s="60">
        <v>117</v>
      </c>
      <c r="D132" s="61" t="s">
        <v>324</v>
      </c>
      <c r="E132" s="68">
        <v>2335</v>
      </c>
      <c r="F132" s="20"/>
      <c r="G13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32" s="36"/>
      <c r="I13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32" s="20"/>
      <c r="K13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32" s="34"/>
      <c r="M132" s="39"/>
      <c r="N132" s="77">
        <v>0</v>
      </c>
      <c r="O132" s="4" t="str">
        <f t="shared" si="1"/>
        <v/>
      </c>
    </row>
    <row r="133" spans="1:15" ht="18" customHeight="1" x14ac:dyDescent="0.25">
      <c r="A133" s="59" t="s">
        <v>321</v>
      </c>
      <c r="B133" s="14" t="s">
        <v>53</v>
      </c>
      <c r="C133" s="60">
        <v>110</v>
      </c>
      <c r="D133" s="61" t="s">
        <v>325</v>
      </c>
      <c r="E133" s="68">
        <v>2335</v>
      </c>
      <c r="F133" s="20"/>
      <c r="G13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33" s="36"/>
      <c r="I13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33" s="20"/>
      <c r="K13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33" s="34"/>
      <c r="M133" s="39"/>
      <c r="N133" s="77">
        <v>1</v>
      </c>
      <c r="O133" s="4">
        <f t="shared" si="1"/>
        <v>0</v>
      </c>
    </row>
    <row r="134" spans="1:15" ht="18" customHeight="1" x14ac:dyDescent="0.25">
      <c r="A134" s="59" t="s">
        <v>321</v>
      </c>
      <c r="B134" s="14" t="s">
        <v>53</v>
      </c>
      <c r="C134" s="60">
        <v>203</v>
      </c>
      <c r="D134" s="61" t="s">
        <v>326</v>
      </c>
      <c r="E134" s="68">
        <v>2335</v>
      </c>
      <c r="F134" s="20"/>
      <c r="G13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34" s="36"/>
      <c r="I13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34" s="20"/>
      <c r="K13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34" s="34"/>
      <c r="M134" s="39"/>
      <c r="N134" s="77">
        <v>0</v>
      </c>
      <c r="O134" s="4">
        <f t="shared" si="1"/>
        <v>0</v>
      </c>
    </row>
    <row r="135" spans="1:15" ht="18" customHeight="1" x14ac:dyDescent="0.25">
      <c r="A135" s="59" t="s">
        <v>24</v>
      </c>
      <c r="B135" s="14" t="s">
        <v>53</v>
      </c>
      <c r="C135" s="60">
        <v>629</v>
      </c>
      <c r="D135" s="61" t="s">
        <v>243</v>
      </c>
      <c r="E135" s="68">
        <v>39612</v>
      </c>
      <c r="F135" s="20"/>
      <c r="G13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35" s="36"/>
      <c r="I13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35" s="20"/>
      <c r="K13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35" s="34"/>
      <c r="M135" s="39"/>
      <c r="N135" s="77">
        <v>0</v>
      </c>
      <c r="O135" s="4" t="str">
        <f t="shared" si="1"/>
        <v/>
      </c>
    </row>
    <row r="136" spans="1:15" ht="18" customHeight="1" x14ac:dyDescent="0.25">
      <c r="A136" s="59" t="s">
        <v>24</v>
      </c>
      <c r="B136" s="14" t="s">
        <v>53</v>
      </c>
      <c r="C136" s="60">
        <v>712</v>
      </c>
      <c r="D136" s="61" t="s">
        <v>219</v>
      </c>
      <c r="E136" s="68">
        <v>39612</v>
      </c>
      <c r="F136" s="20"/>
      <c r="G13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36" s="36"/>
      <c r="I13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36" s="20"/>
      <c r="K13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36" s="34"/>
      <c r="M136" s="39"/>
      <c r="N136" s="77">
        <v>1</v>
      </c>
      <c r="O136" s="4" t="str">
        <f t="shared" ref="O136:O199" si="2">IF(AND(N137=1,G137&gt;=0),G137,0)</f>
        <v/>
      </c>
    </row>
    <row r="137" spans="1:15" ht="18" customHeight="1" x14ac:dyDescent="0.25">
      <c r="A137" s="59" t="s">
        <v>24</v>
      </c>
      <c r="B137" s="14" t="s">
        <v>53</v>
      </c>
      <c r="C137" s="60">
        <v>818</v>
      </c>
      <c r="D137" s="61" t="s">
        <v>220</v>
      </c>
      <c r="E137" s="68">
        <v>39612</v>
      </c>
      <c r="F137" s="20"/>
      <c r="G13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37" s="36"/>
      <c r="I13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37" s="20"/>
      <c r="K13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37" s="34"/>
      <c r="M137" s="39"/>
      <c r="N137" s="77">
        <v>1</v>
      </c>
      <c r="O137" s="4" t="str">
        <f t="shared" si="2"/>
        <v/>
      </c>
    </row>
    <row r="138" spans="1:15" ht="18" customHeight="1" x14ac:dyDescent="0.25">
      <c r="A138" s="59" t="s">
        <v>24</v>
      </c>
      <c r="B138" s="14" t="s">
        <v>53</v>
      </c>
      <c r="C138" s="60">
        <v>703</v>
      </c>
      <c r="D138" s="61" t="s">
        <v>221</v>
      </c>
      <c r="E138" s="68">
        <v>39612</v>
      </c>
      <c r="F138" s="20"/>
      <c r="G13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38" s="36"/>
      <c r="I13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38" s="20"/>
      <c r="K13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38" s="34"/>
      <c r="M138" s="39"/>
      <c r="N138" s="77">
        <v>1</v>
      </c>
      <c r="O138" s="4" t="str">
        <f t="shared" si="2"/>
        <v/>
      </c>
    </row>
    <row r="139" spans="1:15" ht="18" customHeight="1" x14ac:dyDescent="0.25">
      <c r="A139" s="59" t="s">
        <v>24</v>
      </c>
      <c r="B139" s="14" t="s">
        <v>53</v>
      </c>
      <c r="C139" s="60">
        <v>731</v>
      </c>
      <c r="D139" s="61" t="s">
        <v>225</v>
      </c>
      <c r="E139" s="68">
        <v>39612</v>
      </c>
      <c r="F139" s="20"/>
      <c r="G13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39" s="36"/>
      <c r="I13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39" s="20"/>
      <c r="K13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39" s="34"/>
      <c r="M139" s="39"/>
      <c r="N139" s="77">
        <v>1</v>
      </c>
      <c r="O139" s="4" t="str">
        <f t="shared" si="2"/>
        <v/>
      </c>
    </row>
    <row r="140" spans="1:15" ht="18" customHeight="1" x14ac:dyDescent="0.25">
      <c r="A140" s="59" t="s">
        <v>24</v>
      </c>
      <c r="B140" s="14" t="s">
        <v>53</v>
      </c>
      <c r="C140" s="60">
        <v>704</v>
      </c>
      <c r="D140" s="61" t="s">
        <v>222</v>
      </c>
      <c r="E140" s="68">
        <v>39612</v>
      </c>
      <c r="F140" s="20"/>
      <c r="G14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40" s="36"/>
      <c r="I14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40" s="20"/>
      <c r="K14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40" s="34"/>
      <c r="M140" s="39"/>
      <c r="N140" s="77">
        <v>1</v>
      </c>
      <c r="O140" s="4" t="str">
        <f t="shared" si="2"/>
        <v/>
      </c>
    </row>
    <row r="141" spans="1:15" ht="18" customHeight="1" x14ac:dyDescent="0.25">
      <c r="A141" s="59" t="s">
        <v>24</v>
      </c>
      <c r="B141" s="14" t="s">
        <v>53</v>
      </c>
      <c r="C141" s="60">
        <v>732</v>
      </c>
      <c r="D141" s="61" t="s">
        <v>226</v>
      </c>
      <c r="E141" s="68">
        <v>39612</v>
      </c>
      <c r="F141" s="20"/>
      <c r="G14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41" s="36"/>
      <c r="I14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41" s="20"/>
      <c r="K14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41" s="34"/>
      <c r="M141" s="39"/>
      <c r="N141" s="77">
        <v>1</v>
      </c>
      <c r="O141" s="4" t="str">
        <f t="shared" si="2"/>
        <v/>
      </c>
    </row>
    <row r="142" spans="1:15" ht="18" customHeight="1" x14ac:dyDescent="0.25">
      <c r="A142" s="59" t="s">
        <v>24</v>
      </c>
      <c r="B142" s="14" t="s">
        <v>53</v>
      </c>
      <c r="C142" s="60">
        <v>705</v>
      </c>
      <c r="D142" s="61" t="s">
        <v>223</v>
      </c>
      <c r="E142" s="68">
        <v>39612</v>
      </c>
      <c r="F142" s="20"/>
      <c r="G14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42" s="36"/>
      <c r="I14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42" s="20"/>
      <c r="K14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42" s="34"/>
      <c r="M142" s="39"/>
      <c r="N142" s="77">
        <v>1</v>
      </c>
      <c r="O142" s="4" t="str">
        <f t="shared" si="2"/>
        <v/>
      </c>
    </row>
    <row r="143" spans="1:15" ht="18" customHeight="1" x14ac:dyDescent="0.25">
      <c r="A143" s="59" t="s">
        <v>24</v>
      </c>
      <c r="B143" s="14" t="s">
        <v>53</v>
      </c>
      <c r="C143" s="60">
        <v>733</v>
      </c>
      <c r="D143" s="61" t="s">
        <v>227</v>
      </c>
      <c r="E143" s="68">
        <v>39612</v>
      </c>
      <c r="F143" s="20"/>
      <c r="G14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43" s="36"/>
      <c r="I14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43" s="20"/>
      <c r="K14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43" s="34"/>
      <c r="M143" s="39"/>
      <c r="N143" s="77">
        <v>1</v>
      </c>
      <c r="O143" s="4" t="str">
        <f t="shared" si="2"/>
        <v/>
      </c>
    </row>
    <row r="144" spans="1:15" ht="18" customHeight="1" x14ac:dyDescent="0.25">
      <c r="A144" s="59" t="s">
        <v>24</v>
      </c>
      <c r="B144" s="14" t="s">
        <v>53</v>
      </c>
      <c r="C144" s="60">
        <v>706</v>
      </c>
      <c r="D144" s="61" t="s">
        <v>224</v>
      </c>
      <c r="E144" s="68">
        <v>39612</v>
      </c>
      <c r="F144" s="20"/>
      <c r="G14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44" s="36"/>
      <c r="I14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44" s="20"/>
      <c r="K14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44" s="34"/>
      <c r="M144" s="39"/>
      <c r="N144" s="77">
        <v>1</v>
      </c>
      <c r="O144" s="4" t="str">
        <f t="shared" si="2"/>
        <v/>
      </c>
    </row>
    <row r="145" spans="1:15" ht="18" customHeight="1" x14ac:dyDescent="0.25">
      <c r="A145" s="59" t="s">
        <v>24</v>
      </c>
      <c r="B145" s="14" t="s">
        <v>53</v>
      </c>
      <c r="C145" s="60">
        <v>734</v>
      </c>
      <c r="D145" s="61" t="s">
        <v>228</v>
      </c>
      <c r="E145" s="68">
        <v>39612</v>
      </c>
      <c r="F145" s="20"/>
      <c r="G14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45" s="36"/>
      <c r="I14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45" s="20"/>
      <c r="K14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45" s="34"/>
      <c r="M145" s="39"/>
      <c r="N145" s="77">
        <v>1</v>
      </c>
      <c r="O145" s="4" t="str">
        <f t="shared" si="2"/>
        <v/>
      </c>
    </row>
    <row r="146" spans="1:15" ht="18" customHeight="1" x14ac:dyDescent="0.25">
      <c r="A146" s="59" t="s">
        <v>24</v>
      </c>
      <c r="B146" s="14" t="s">
        <v>53</v>
      </c>
      <c r="C146" s="60">
        <v>715</v>
      </c>
      <c r="D146" s="61" t="s">
        <v>181</v>
      </c>
      <c r="E146" s="68">
        <v>39612</v>
      </c>
      <c r="F146" s="20"/>
      <c r="G14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46" s="36"/>
      <c r="I14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46" s="20"/>
      <c r="K14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46" s="34"/>
      <c r="M146" s="39"/>
      <c r="N146" s="77">
        <v>1</v>
      </c>
      <c r="O146" s="4" t="str">
        <f t="shared" si="2"/>
        <v/>
      </c>
    </row>
    <row r="147" spans="1:15" ht="18" customHeight="1" x14ac:dyDescent="0.25">
      <c r="A147" s="59" t="s">
        <v>24</v>
      </c>
      <c r="B147" s="14" t="s">
        <v>53</v>
      </c>
      <c r="C147" s="60">
        <v>808</v>
      </c>
      <c r="D147" s="61" t="s">
        <v>182</v>
      </c>
      <c r="E147" s="68">
        <v>39612</v>
      </c>
      <c r="F147" s="20"/>
      <c r="G14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47" s="36"/>
      <c r="I14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47" s="20"/>
      <c r="K14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47" s="34"/>
      <c r="M147" s="39"/>
      <c r="N147" s="77">
        <v>1</v>
      </c>
      <c r="O147" s="4" t="str">
        <f t="shared" si="2"/>
        <v/>
      </c>
    </row>
    <row r="148" spans="1:15" ht="18" customHeight="1" x14ac:dyDescent="0.25">
      <c r="A148" s="59" t="s">
        <v>24</v>
      </c>
      <c r="B148" s="14" t="s">
        <v>53</v>
      </c>
      <c r="C148" s="60">
        <v>727</v>
      </c>
      <c r="D148" s="61" t="s">
        <v>229</v>
      </c>
      <c r="E148" s="68">
        <v>39612</v>
      </c>
      <c r="F148" s="20"/>
      <c r="G14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48" s="36"/>
      <c r="I14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48" s="20"/>
      <c r="K14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48" s="34"/>
      <c r="M148" s="39"/>
      <c r="N148" s="77">
        <v>1</v>
      </c>
      <c r="O148" s="4" t="str">
        <f t="shared" si="2"/>
        <v/>
      </c>
    </row>
    <row r="149" spans="1:15" ht="18" customHeight="1" x14ac:dyDescent="0.25">
      <c r="A149" s="59" t="s">
        <v>24</v>
      </c>
      <c r="B149" s="14" t="s">
        <v>53</v>
      </c>
      <c r="C149" s="60">
        <v>728</v>
      </c>
      <c r="D149" s="61" t="s">
        <v>230</v>
      </c>
      <c r="E149" s="68">
        <v>39612</v>
      </c>
      <c r="F149" s="20"/>
      <c r="G14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49" s="36"/>
      <c r="I14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49" s="20"/>
      <c r="K14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49" s="34"/>
      <c r="M149" s="39"/>
      <c r="N149" s="77">
        <v>1</v>
      </c>
      <c r="O149" s="4" t="str">
        <f t="shared" si="2"/>
        <v/>
      </c>
    </row>
    <row r="150" spans="1:15" ht="18" customHeight="1" x14ac:dyDescent="0.25">
      <c r="A150" s="59" t="s">
        <v>24</v>
      </c>
      <c r="B150" s="14" t="s">
        <v>53</v>
      </c>
      <c r="C150" s="60">
        <v>815</v>
      </c>
      <c r="D150" s="61" t="s">
        <v>231</v>
      </c>
      <c r="E150" s="68">
        <v>39612</v>
      </c>
      <c r="F150" s="20"/>
      <c r="G15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50" s="36"/>
      <c r="I15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50" s="20"/>
      <c r="K15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50" s="34"/>
      <c r="M150" s="39"/>
      <c r="N150" s="77">
        <v>1</v>
      </c>
      <c r="O150" s="4" t="str">
        <f t="shared" si="2"/>
        <v/>
      </c>
    </row>
    <row r="151" spans="1:15" ht="18" customHeight="1" x14ac:dyDescent="0.25">
      <c r="A151" s="59" t="s">
        <v>24</v>
      </c>
      <c r="B151" s="14" t="s">
        <v>53</v>
      </c>
      <c r="C151" s="60">
        <v>701</v>
      </c>
      <c r="D151" s="61" t="s">
        <v>232</v>
      </c>
      <c r="E151" s="68">
        <v>39612</v>
      </c>
      <c r="F151" s="20"/>
      <c r="G15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51" s="36"/>
      <c r="I15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51" s="20"/>
      <c r="K15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51" s="34"/>
      <c r="M151" s="39"/>
      <c r="N151" s="77">
        <v>1</v>
      </c>
      <c r="O151" s="4" t="str">
        <f t="shared" si="2"/>
        <v/>
      </c>
    </row>
    <row r="152" spans="1:15" ht="18" customHeight="1" x14ac:dyDescent="0.25">
      <c r="A152" s="59" t="s">
        <v>24</v>
      </c>
      <c r="B152" s="14" t="s">
        <v>53</v>
      </c>
      <c r="C152" s="60">
        <v>740</v>
      </c>
      <c r="D152" s="61" t="s">
        <v>233</v>
      </c>
      <c r="E152" s="68">
        <v>39612</v>
      </c>
      <c r="F152" s="20"/>
      <c r="G15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52" s="36"/>
      <c r="I15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52" s="20"/>
      <c r="K15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52" s="34"/>
      <c r="M152" s="39"/>
      <c r="N152" s="77">
        <v>1</v>
      </c>
      <c r="O152" s="4" t="str">
        <f t="shared" si="2"/>
        <v/>
      </c>
    </row>
    <row r="153" spans="1:15" ht="18" customHeight="1" x14ac:dyDescent="0.25">
      <c r="A153" s="59" t="s">
        <v>24</v>
      </c>
      <c r="B153" s="14" t="s">
        <v>53</v>
      </c>
      <c r="C153" s="60">
        <v>741</v>
      </c>
      <c r="D153" s="61" t="s">
        <v>234</v>
      </c>
      <c r="E153" s="68">
        <v>39612</v>
      </c>
      <c r="F153" s="20"/>
      <c r="G15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53" s="36"/>
      <c r="I15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53" s="20"/>
      <c r="K15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53" s="34"/>
      <c r="M153" s="39"/>
      <c r="N153" s="77">
        <v>1</v>
      </c>
      <c r="O153" s="4" t="str">
        <f t="shared" si="2"/>
        <v/>
      </c>
    </row>
    <row r="154" spans="1:15" ht="18" customHeight="1" x14ac:dyDescent="0.25">
      <c r="A154" s="59" t="s">
        <v>24</v>
      </c>
      <c r="B154" s="14" t="s">
        <v>53</v>
      </c>
      <c r="C154" s="60">
        <v>742</v>
      </c>
      <c r="D154" s="61" t="s">
        <v>235</v>
      </c>
      <c r="E154" s="68">
        <v>39612</v>
      </c>
      <c r="F154" s="20"/>
      <c r="G15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54" s="36"/>
      <c r="I15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54" s="20"/>
      <c r="K15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54" s="34"/>
      <c r="M154" s="39"/>
      <c r="N154" s="77">
        <v>1</v>
      </c>
      <c r="O154" s="4" t="str">
        <f t="shared" si="2"/>
        <v/>
      </c>
    </row>
    <row r="155" spans="1:15" ht="18" customHeight="1" x14ac:dyDescent="0.25">
      <c r="A155" s="59" t="s">
        <v>24</v>
      </c>
      <c r="B155" s="14" t="s">
        <v>53</v>
      </c>
      <c r="C155" s="60">
        <v>743</v>
      </c>
      <c r="D155" s="61" t="s">
        <v>236</v>
      </c>
      <c r="E155" s="68">
        <v>39612</v>
      </c>
      <c r="F155" s="20"/>
      <c r="G15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55" s="36"/>
      <c r="I15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55" s="20"/>
      <c r="K15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55" s="34"/>
      <c r="M155" s="39"/>
      <c r="N155" s="77">
        <v>1</v>
      </c>
      <c r="O155" s="4" t="str">
        <f t="shared" si="2"/>
        <v/>
      </c>
    </row>
    <row r="156" spans="1:15" ht="18" customHeight="1" x14ac:dyDescent="0.25">
      <c r="A156" s="59" t="s">
        <v>24</v>
      </c>
      <c r="B156" s="14" t="s">
        <v>53</v>
      </c>
      <c r="C156" s="60">
        <v>809</v>
      </c>
      <c r="D156" s="61" t="s">
        <v>237</v>
      </c>
      <c r="E156" s="68">
        <v>39612</v>
      </c>
      <c r="F156" s="20"/>
      <c r="G15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56" s="36"/>
      <c r="I15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56" s="20"/>
      <c r="K15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56" s="34"/>
      <c r="M156" s="39"/>
      <c r="N156" s="77">
        <v>1</v>
      </c>
      <c r="O156" s="4" t="str">
        <f t="shared" si="2"/>
        <v/>
      </c>
    </row>
    <row r="157" spans="1:15" ht="18" customHeight="1" x14ac:dyDescent="0.25">
      <c r="A157" s="59" t="s">
        <v>24</v>
      </c>
      <c r="B157" s="14" t="s">
        <v>53</v>
      </c>
      <c r="C157" s="60">
        <v>810</v>
      </c>
      <c r="D157" s="61" t="s">
        <v>238</v>
      </c>
      <c r="E157" s="68">
        <v>39612</v>
      </c>
      <c r="F157" s="20"/>
      <c r="G15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57" s="36"/>
      <c r="I15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57" s="20"/>
      <c r="K15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57" s="34"/>
      <c r="M157" s="39"/>
      <c r="N157" s="77">
        <v>1</v>
      </c>
      <c r="O157" s="4" t="str">
        <f t="shared" si="2"/>
        <v/>
      </c>
    </row>
    <row r="158" spans="1:15" ht="18" customHeight="1" x14ac:dyDescent="0.25">
      <c r="A158" s="59" t="s">
        <v>24</v>
      </c>
      <c r="B158" s="14" t="s">
        <v>53</v>
      </c>
      <c r="C158" s="60">
        <v>702</v>
      </c>
      <c r="D158" s="61" t="s">
        <v>239</v>
      </c>
      <c r="E158" s="68">
        <v>39612</v>
      </c>
      <c r="F158" s="20"/>
      <c r="G15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58" s="36"/>
      <c r="I15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58" s="20"/>
      <c r="K15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58" s="34"/>
      <c r="M158" s="39"/>
      <c r="N158" s="77">
        <v>1</v>
      </c>
      <c r="O158" s="4" t="str">
        <f t="shared" si="2"/>
        <v/>
      </c>
    </row>
    <row r="159" spans="1:15" ht="18" customHeight="1" x14ac:dyDescent="0.25">
      <c r="A159" s="59" t="s">
        <v>24</v>
      </c>
      <c r="B159" s="14" t="s">
        <v>53</v>
      </c>
      <c r="C159" s="60">
        <v>817</v>
      </c>
      <c r="D159" s="61" t="s">
        <v>240</v>
      </c>
      <c r="E159" s="68">
        <v>39612</v>
      </c>
      <c r="F159" s="20"/>
      <c r="G15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59" s="36"/>
      <c r="I15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59" s="20"/>
      <c r="K15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59" s="34"/>
      <c r="M159" s="39"/>
      <c r="N159" s="77">
        <v>1</v>
      </c>
      <c r="O159" s="4" t="str">
        <f t="shared" si="2"/>
        <v/>
      </c>
    </row>
    <row r="160" spans="1:15" ht="18" customHeight="1" x14ac:dyDescent="0.25">
      <c r="A160" s="59" t="s">
        <v>24</v>
      </c>
      <c r="B160" s="14" t="s">
        <v>53</v>
      </c>
      <c r="C160" s="60">
        <v>820</v>
      </c>
      <c r="D160" s="61" t="s">
        <v>241</v>
      </c>
      <c r="E160" s="68">
        <v>39612</v>
      </c>
      <c r="F160" s="20"/>
      <c r="G16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60" s="36"/>
      <c r="I16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60" s="20"/>
      <c r="K16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60" s="34"/>
      <c r="M160" s="39"/>
      <c r="N160" s="77">
        <v>1</v>
      </c>
      <c r="O160" s="4" t="str">
        <f t="shared" si="2"/>
        <v/>
      </c>
    </row>
    <row r="161" spans="1:15" ht="18" customHeight="1" x14ac:dyDescent="0.25">
      <c r="A161" s="59" t="s">
        <v>24</v>
      </c>
      <c r="B161" s="14" t="s">
        <v>53</v>
      </c>
      <c r="C161" s="60">
        <v>805</v>
      </c>
      <c r="D161" s="61" t="s">
        <v>242</v>
      </c>
      <c r="E161" s="68">
        <v>39612</v>
      </c>
      <c r="F161" s="20"/>
      <c r="G16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61" s="36"/>
      <c r="I16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61" s="20"/>
      <c r="K16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61" s="34"/>
      <c r="M161" s="39"/>
      <c r="N161" s="77">
        <v>1</v>
      </c>
      <c r="O161" s="4" t="str">
        <f t="shared" si="2"/>
        <v/>
      </c>
    </row>
    <row r="162" spans="1:15" ht="18" customHeight="1" x14ac:dyDescent="0.25">
      <c r="A162" s="59" t="s">
        <v>24</v>
      </c>
      <c r="B162" s="14" t="s">
        <v>53</v>
      </c>
      <c r="C162" s="60">
        <v>614</v>
      </c>
      <c r="D162" s="61" t="s">
        <v>183</v>
      </c>
      <c r="E162" s="68">
        <v>39612</v>
      </c>
      <c r="F162" s="20"/>
      <c r="G16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62" s="36"/>
      <c r="I16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62" s="20"/>
      <c r="K16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62" s="34"/>
      <c r="M162" s="39"/>
      <c r="N162" s="77">
        <v>1</v>
      </c>
      <c r="O162" s="4" t="str">
        <f t="shared" si="2"/>
        <v/>
      </c>
    </row>
    <row r="163" spans="1:15" ht="18" customHeight="1" x14ac:dyDescent="0.25">
      <c r="A163" s="59" t="s">
        <v>24</v>
      </c>
      <c r="B163" s="14" t="s">
        <v>53</v>
      </c>
      <c r="C163" s="60">
        <v>714</v>
      </c>
      <c r="D163" s="61" t="s">
        <v>184</v>
      </c>
      <c r="E163" s="68">
        <v>39612</v>
      </c>
      <c r="F163" s="20"/>
      <c r="G16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63" s="36"/>
      <c r="I16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63" s="20"/>
      <c r="K16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63" s="34"/>
      <c r="M163" s="39"/>
      <c r="N163" s="77">
        <v>1</v>
      </c>
      <c r="O163" s="4" t="str">
        <f t="shared" si="2"/>
        <v/>
      </c>
    </row>
    <row r="164" spans="1:15" ht="18" customHeight="1" x14ac:dyDescent="0.25">
      <c r="A164" s="59" t="s">
        <v>24</v>
      </c>
      <c r="B164" s="14" t="s">
        <v>53</v>
      </c>
      <c r="C164" s="60">
        <v>708</v>
      </c>
      <c r="D164" s="61" t="s">
        <v>185</v>
      </c>
      <c r="E164" s="68">
        <v>39612</v>
      </c>
      <c r="F164" s="20"/>
      <c r="G16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64" s="36"/>
      <c r="I16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64" s="20"/>
      <c r="K16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64" s="34"/>
      <c r="M164" s="39"/>
      <c r="N164" s="77">
        <v>1</v>
      </c>
      <c r="O164" s="4" t="str">
        <f t="shared" si="2"/>
        <v/>
      </c>
    </row>
    <row r="165" spans="1:15" ht="18" customHeight="1" x14ac:dyDescent="0.25">
      <c r="A165" s="59" t="s">
        <v>24</v>
      </c>
      <c r="B165" s="14" t="s">
        <v>53</v>
      </c>
      <c r="C165" s="60">
        <v>610</v>
      </c>
      <c r="D165" s="61" t="s">
        <v>186</v>
      </c>
      <c r="E165" s="68">
        <v>39612</v>
      </c>
      <c r="F165" s="20"/>
      <c r="G16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65" s="36"/>
      <c r="I16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65" s="20"/>
      <c r="K16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65" s="34"/>
      <c r="M165" s="39"/>
      <c r="N165" s="77">
        <v>1</v>
      </c>
      <c r="O165" s="4" t="str">
        <f t="shared" si="2"/>
        <v/>
      </c>
    </row>
    <row r="166" spans="1:15" ht="18" customHeight="1" x14ac:dyDescent="0.25">
      <c r="A166" s="59" t="s">
        <v>24</v>
      </c>
      <c r="B166" s="14" t="s">
        <v>53</v>
      </c>
      <c r="C166" s="60">
        <v>611</v>
      </c>
      <c r="D166" s="61" t="s">
        <v>187</v>
      </c>
      <c r="E166" s="68">
        <v>39612</v>
      </c>
      <c r="F166" s="20"/>
      <c r="G16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66" s="36"/>
      <c r="I16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66" s="20"/>
      <c r="K16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66" s="34"/>
      <c r="M166" s="39"/>
      <c r="N166" s="77">
        <v>1</v>
      </c>
      <c r="O166" s="4" t="str">
        <f t="shared" si="2"/>
        <v/>
      </c>
    </row>
    <row r="167" spans="1:15" ht="18" customHeight="1" x14ac:dyDescent="0.25">
      <c r="A167" s="59" t="s">
        <v>24</v>
      </c>
      <c r="B167" s="14" t="s">
        <v>53</v>
      </c>
      <c r="C167" s="60">
        <v>730</v>
      </c>
      <c r="D167" s="61" t="s">
        <v>188</v>
      </c>
      <c r="E167" s="68">
        <v>39612</v>
      </c>
      <c r="F167" s="20"/>
      <c r="G16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67" s="36"/>
      <c r="I16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67" s="20"/>
      <c r="K16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67" s="34"/>
      <c r="M167" s="39"/>
      <c r="N167" s="77">
        <v>1</v>
      </c>
      <c r="O167" s="4" t="str">
        <f t="shared" si="2"/>
        <v/>
      </c>
    </row>
    <row r="168" spans="1:15" ht="18" customHeight="1" x14ac:dyDescent="0.25">
      <c r="A168" s="59" t="s">
        <v>24</v>
      </c>
      <c r="B168" s="14" t="s">
        <v>53</v>
      </c>
      <c r="C168" s="60">
        <v>709</v>
      </c>
      <c r="D168" s="61" t="s">
        <v>189</v>
      </c>
      <c r="E168" s="68">
        <v>39612</v>
      </c>
      <c r="F168" s="20"/>
      <c r="G16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68" s="36"/>
      <c r="I16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68" s="20"/>
      <c r="K16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68" s="34"/>
      <c r="M168" s="39"/>
      <c r="N168" s="77">
        <v>1</v>
      </c>
      <c r="O168" s="4" t="str">
        <f t="shared" si="2"/>
        <v/>
      </c>
    </row>
    <row r="169" spans="1:15" ht="18" customHeight="1" x14ac:dyDescent="0.25">
      <c r="A169" s="59" t="s">
        <v>24</v>
      </c>
      <c r="B169" s="14" t="s">
        <v>53</v>
      </c>
      <c r="C169" s="60">
        <v>811</v>
      </c>
      <c r="D169" s="61" t="s">
        <v>190</v>
      </c>
      <c r="E169" s="68">
        <v>39612</v>
      </c>
      <c r="F169" s="20"/>
      <c r="G16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69" s="36"/>
      <c r="I16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69" s="20"/>
      <c r="K16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69" s="34"/>
      <c r="M169" s="39"/>
      <c r="N169" s="77">
        <v>1</v>
      </c>
      <c r="O169" s="4" t="str">
        <f t="shared" si="2"/>
        <v/>
      </c>
    </row>
    <row r="170" spans="1:15" ht="18" customHeight="1" x14ac:dyDescent="0.25">
      <c r="A170" s="59" t="s">
        <v>24</v>
      </c>
      <c r="B170" s="14" t="s">
        <v>53</v>
      </c>
      <c r="C170" s="60">
        <v>826</v>
      </c>
      <c r="D170" s="61" t="s">
        <v>191</v>
      </c>
      <c r="E170" s="68">
        <v>39612</v>
      </c>
      <c r="F170" s="20"/>
      <c r="G17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70" s="36"/>
      <c r="I17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70" s="20"/>
      <c r="K17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70" s="34"/>
      <c r="M170" s="39"/>
      <c r="N170" s="77">
        <v>1</v>
      </c>
      <c r="O170" s="4" t="str">
        <f t="shared" si="2"/>
        <v/>
      </c>
    </row>
    <row r="171" spans="1:15" ht="18" customHeight="1" x14ac:dyDescent="0.25">
      <c r="A171" s="59" t="s">
        <v>24</v>
      </c>
      <c r="B171" s="14" t="s">
        <v>53</v>
      </c>
      <c r="C171" s="60">
        <v>713</v>
      </c>
      <c r="D171" s="61" t="s">
        <v>192</v>
      </c>
      <c r="E171" s="68">
        <v>39612</v>
      </c>
      <c r="F171" s="20"/>
      <c r="G17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71" s="36"/>
      <c r="I17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71" s="20"/>
      <c r="K17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71" s="34"/>
      <c r="M171" s="39"/>
      <c r="N171" s="77">
        <v>1</v>
      </c>
      <c r="O171" s="4" t="str">
        <f t="shared" si="2"/>
        <v/>
      </c>
    </row>
    <row r="172" spans="1:15" ht="18" customHeight="1" x14ac:dyDescent="0.25">
      <c r="A172" s="59" t="s">
        <v>24</v>
      </c>
      <c r="B172" s="14" t="s">
        <v>53</v>
      </c>
      <c r="C172" s="60">
        <v>726</v>
      </c>
      <c r="D172" s="61" t="s">
        <v>193</v>
      </c>
      <c r="E172" s="68">
        <v>39612</v>
      </c>
      <c r="F172" s="20"/>
      <c r="G17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72" s="36"/>
      <c r="I17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72" s="20"/>
      <c r="K17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72" s="34"/>
      <c r="M172" s="39"/>
      <c r="N172" s="77">
        <v>1</v>
      </c>
      <c r="O172" s="4" t="str">
        <f t="shared" si="2"/>
        <v/>
      </c>
    </row>
    <row r="173" spans="1:15" ht="18" customHeight="1" x14ac:dyDescent="0.25">
      <c r="A173" s="59" t="s">
        <v>24</v>
      </c>
      <c r="B173" s="14" t="s">
        <v>53</v>
      </c>
      <c r="C173" s="60">
        <v>739</v>
      </c>
      <c r="D173" s="61" t="s">
        <v>195</v>
      </c>
      <c r="E173" s="68">
        <v>39612</v>
      </c>
      <c r="F173" s="20"/>
      <c r="G17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73" s="36"/>
      <c r="I17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73" s="20"/>
      <c r="K17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73" s="34"/>
      <c r="M173" s="39"/>
      <c r="N173" s="77">
        <v>1</v>
      </c>
      <c r="O173" s="4" t="str">
        <f t="shared" si="2"/>
        <v/>
      </c>
    </row>
    <row r="174" spans="1:15" ht="18" customHeight="1" x14ac:dyDescent="0.25">
      <c r="A174" s="59" t="s">
        <v>24</v>
      </c>
      <c r="B174" s="14" t="s">
        <v>53</v>
      </c>
      <c r="C174" s="60">
        <v>744</v>
      </c>
      <c r="D174" s="61" t="s">
        <v>196</v>
      </c>
      <c r="E174" s="68">
        <v>39612</v>
      </c>
      <c r="F174" s="20"/>
      <c r="G17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74" s="36"/>
      <c r="I17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74" s="20"/>
      <c r="K17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74" s="34"/>
      <c r="M174" s="39"/>
      <c r="N174" s="77">
        <v>1</v>
      </c>
      <c r="O174" s="4" t="str">
        <f t="shared" si="2"/>
        <v/>
      </c>
    </row>
    <row r="175" spans="1:15" ht="18" customHeight="1" x14ac:dyDescent="0.25">
      <c r="A175" s="59" t="s">
        <v>24</v>
      </c>
      <c r="B175" s="14" t="s">
        <v>53</v>
      </c>
      <c r="C175" s="60">
        <v>745</v>
      </c>
      <c r="D175" s="61" t="s">
        <v>197</v>
      </c>
      <c r="E175" s="68">
        <v>39612</v>
      </c>
      <c r="F175" s="20"/>
      <c r="G17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75" s="36"/>
      <c r="I17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75" s="20"/>
      <c r="K17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75" s="34"/>
      <c r="M175" s="39"/>
      <c r="N175" s="77">
        <v>1</v>
      </c>
      <c r="O175" s="4" t="str">
        <f t="shared" si="2"/>
        <v/>
      </c>
    </row>
    <row r="176" spans="1:15" ht="18" customHeight="1" x14ac:dyDescent="0.25">
      <c r="A176" s="59" t="s">
        <v>24</v>
      </c>
      <c r="B176" s="14" t="s">
        <v>53</v>
      </c>
      <c r="C176" s="60">
        <v>737</v>
      </c>
      <c r="D176" s="61" t="s">
        <v>198</v>
      </c>
      <c r="E176" s="68">
        <v>39612</v>
      </c>
      <c r="F176" s="20"/>
      <c r="G17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76" s="36"/>
      <c r="I17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76" s="20"/>
      <c r="K17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76" s="34"/>
      <c r="M176" s="39"/>
      <c r="N176" s="77">
        <v>1</v>
      </c>
      <c r="O176" s="4" t="str">
        <f t="shared" si="2"/>
        <v/>
      </c>
    </row>
    <row r="177" spans="1:15" ht="18" customHeight="1" x14ac:dyDescent="0.25">
      <c r="A177" s="59" t="s">
        <v>24</v>
      </c>
      <c r="B177" s="14" t="s">
        <v>53</v>
      </c>
      <c r="C177" s="60">
        <v>738</v>
      </c>
      <c r="D177" s="61" t="s">
        <v>199</v>
      </c>
      <c r="E177" s="68">
        <v>39612</v>
      </c>
      <c r="F177" s="20"/>
      <c r="G17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77" s="36"/>
      <c r="I17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77" s="20"/>
      <c r="K17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77" s="34"/>
      <c r="M177" s="39"/>
      <c r="N177" s="77">
        <v>1</v>
      </c>
      <c r="O177" s="4" t="str">
        <f t="shared" si="2"/>
        <v/>
      </c>
    </row>
    <row r="178" spans="1:15" ht="18" customHeight="1" x14ac:dyDescent="0.25">
      <c r="A178" s="59" t="s">
        <v>24</v>
      </c>
      <c r="B178" s="14" t="s">
        <v>53</v>
      </c>
      <c r="C178" s="60">
        <v>718</v>
      </c>
      <c r="D178" s="61" t="s">
        <v>200</v>
      </c>
      <c r="E178" s="68">
        <v>39612</v>
      </c>
      <c r="F178" s="20"/>
      <c r="G17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78" s="36"/>
      <c r="I17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78" s="20"/>
      <c r="K17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78" s="34"/>
      <c r="M178" s="39"/>
      <c r="N178" s="77">
        <v>1</v>
      </c>
      <c r="O178" s="4">
        <f t="shared" si="2"/>
        <v>0</v>
      </c>
    </row>
    <row r="179" spans="1:15" ht="18" customHeight="1" x14ac:dyDescent="0.25">
      <c r="A179" s="59" t="s">
        <v>24</v>
      </c>
      <c r="B179" s="14" t="s">
        <v>53</v>
      </c>
      <c r="C179" s="60">
        <v>719</v>
      </c>
      <c r="D179" s="61" t="s">
        <v>201</v>
      </c>
      <c r="E179" s="68">
        <v>39612</v>
      </c>
      <c r="F179" s="20"/>
      <c r="G17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79" s="36"/>
      <c r="I17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79" s="20"/>
      <c r="K17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79" s="34"/>
      <c r="M179" s="39"/>
      <c r="N179" s="77">
        <v>0</v>
      </c>
      <c r="O179" s="4">
        <f t="shared" si="2"/>
        <v>0</v>
      </c>
    </row>
    <row r="180" spans="1:15" ht="18" customHeight="1" x14ac:dyDescent="0.25">
      <c r="A180" s="59" t="s">
        <v>24</v>
      </c>
      <c r="B180" s="14" t="s">
        <v>53</v>
      </c>
      <c r="C180" s="60">
        <v>676</v>
      </c>
      <c r="D180" s="61" t="s">
        <v>327</v>
      </c>
      <c r="E180" s="68">
        <v>39612</v>
      </c>
      <c r="F180" s="20"/>
      <c r="G18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80" s="36"/>
      <c r="I18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80" s="20"/>
      <c r="K18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80" s="34"/>
      <c r="M180" s="39"/>
      <c r="N180" s="77">
        <v>0</v>
      </c>
      <c r="O180" s="4">
        <f t="shared" si="2"/>
        <v>0</v>
      </c>
    </row>
    <row r="181" spans="1:15" ht="18" customHeight="1" x14ac:dyDescent="0.25">
      <c r="A181" s="59" t="s">
        <v>328</v>
      </c>
      <c r="B181" s="14" t="s">
        <v>53</v>
      </c>
      <c r="C181" s="60">
        <v>628</v>
      </c>
      <c r="D181" s="61" t="s">
        <v>329</v>
      </c>
      <c r="E181" s="68">
        <v>412800</v>
      </c>
      <c r="F181" s="20"/>
      <c r="G18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81" s="36"/>
      <c r="I18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81" s="20"/>
      <c r="K18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81" s="34"/>
      <c r="M181" s="39"/>
      <c r="N181" s="77">
        <v>0</v>
      </c>
      <c r="O181" s="4">
        <f t="shared" si="2"/>
        <v>0</v>
      </c>
    </row>
    <row r="182" spans="1:15" ht="18" customHeight="1" x14ac:dyDescent="0.25">
      <c r="A182" s="59" t="s">
        <v>25</v>
      </c>
      <c r="B182" s="14" t="s">
        <v>53</v>
      </c>
      <c r="C182" s="60">
        <v>630</v>
      </c>
      <c r="D182" s="61" t="s">
        <v>330</v>
      </c>
      <c r="E182" s="68">
        <v>761400</v>
      </c>
      <c r="F182" s="20"/>
      <c r="G18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82" s="36"/>
      <c r="I18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82" s="20"/>
      <c r="K18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82" s="34"/>
      <c r="M182" s="39"/>
      <c r="N182" s="77">
        <v>0</v>
      </c>
      <c r="O182" s="4">
        <f t="shared" si="2"/>
        <v>0</v>
      </c>
    </row>
    <row r="183" spans="1:15" ht="18" customHeight="1" x14ac:dyDescent="0.25">
      <c r="A183" s="59" t="s">
        <v>331</v>
      </c>
      <c r="B183" s="14" t="s">
        <v>53</v>
      </c>
      <c r="C183" s="60">
        <v>660</v>
      </c>
      <c r="D183" s="61" t="s">
        <v>332</v>
      </c>
      <c r="E183" s="68">
        <v>139</v>
      </c>
      <c r="F183" s="20"/>
      <c r="G18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83" s="36"/>
      <c r="I18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83" s="20"/>
      <c r="K18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83" s="34"/>
      <c r="M183" s="39"/>
      <c r="N183" s="77">
        <v>0</v>
      </c>
      <c r="O183" s="4">
        <f t="shared" si="2"/>
        <v>0</v>
      </c>
    </row>
    <row r="184" spans="1:15" ht="18" customHeight="1" x14ac:dyDescent="0.25">
      <c r="A184" s="59" t="s">
        <v>331</v>
      </c>
      <c r="B184" s="14" t="s">
        <v>53</v>
      </c>
      <c r="C184" s="60">
        <v>661</v>
      </c>
      <c r="D184" s="61" t="s">
        <v>333</v>
      </c>
      <c r="E184" s="68">
        <v>139</v>
      </c>
      <c r="F184" s="20"/>
      <c r="G18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84" s="36"/>
      <c r="I18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84" s="20"/>
      <c r="K18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84" s="34"/>
      <c r="M184" s="39"/>
      <c r="N184" s="77">
        <v>0</v>
      </c>
      <c r="O184" s="4">
        <f t="shared" si="2"/>
        <v>0</v>
      </c>
    </row>
    <row r="185" spans="1:15" ht="18" customHeight="1" x14ac:dyDescent="0.25">
      <c r="A185" s="59" t="s">
        <v>331</v>
      </c>
      <c r="B185" s="14" t="s">
        <v>53</v>
      </c>
      <c r="C185" s="60">
        <v>662</v>
      </c>
      <c r="D185" s="61" t="s">
        <v>334</v>
      </c>
      <c r="E185" s="68">
        <v>139</v>
      </c>
      <c r="F185" s="20"/>
      <c r="G18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85" s="36"/>
      <c r="I18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85" s="20"/>
      <c r="K18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85" s="34"/>
      <c r="M185" s="39"/>
      <c r="N185" s="77">
        <v>0</v>
      </c>
      <c r="O185" s="4">
        <f t="shared" si="2"/>
        <v>0</v>
      </c>
    </row>
    <row r="186" spans="1:15" ht="18" customHeight="1" x14ac:dyDescent="0.25">
      <c r="A186" s="59" t="s">
        <v>331</v>
      </c>
      <c r="B186" s="14" t="s">
        <v>53</v>
      </c>
      <c r="C186" s="60">
        <v>663</v>
      </c>
      <c r="D186" s="61" t="s">
        <v>335</v>
      </c>
      <c r="E186" s="68">
        <v>139</v>
      </c>
      <c r="F186" s="20"/>
      <c r="G18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86" s="36"/>
      <c r="I18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86" s="20"/>
      <c r="K18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86" s="34"/>
      <c r="M186" s="39"/>
      <c r="N186" s="77">
        <v>0</v>
      </c>
      <c r="O186" s="4">
        <f t="shared" si="2"/>
        <v>0</v>
      </c>
    </row>
    <row r="187" spans="1:15" ht="18" customHeight="1" x14ac:dyDescent="0.25">
      <c r="A187" s="59" t="s">
        <v>331</v>
      </c>
      <c r="B187" s="14" t="s">
        <v>53</v>
      </c>
      <c r="C187" s="60">
        <v>773</v>
      </c>
      <c r="D187" s="61" t="s">
        <v>336</v>
      </c>
      <c r="E187" s="68">
        <v>139</v>
      </c>
      <c r="F187" s="20"/>
      <c r="G18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87" s="36"/>
      <c r="I18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87" s="20"/>
      <c r="K18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87" s="34"/>
      <c r="M187" s="39"/>
      <c r="N187" s="77">
        <v>0</v>
      </c>
      <c r="O187" s="4">
        <f t="shared" si="2"/>
        <v>0</v>
      </c>
    </row>
    <row r="188" spans="1:15" ht="18" customHeight="1" x14ac:dyDescent="0.25">
      <c r="A188" s="59" t="s">
        <v>331</v>
      </c>
      <c r="B188" s="14" t="s">
        <v>53</v>
      </c>
      <c r="C188" s="60">
        <v>613</v>
      </c>
      <c r="D188" s="61" t="s">
        <v>337</v>
      </c>
      <c r="E188" s="68">
        <v>139</v>
      </c>
      <c r="F188" s="20"/>
      <c r="G18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88" s="36"/>
      <c r="I18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88" s="20"/>
      <c r="K18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88" s="34"/>
      <c r="M188" s="39"/>
      <c r="N188" s="77">
        <v>0</v>
      </c>
      <c r="O188" s="4">
        <f t="shared" si="2"/>
        <v>0</v>
      </c>
    </row>
    <row r="189" spans="1:15" ht="18" customHeight="1" x14ac:dyDescent="0.25">
      <c r="A189" s="59" t="s">
        <v>331</v>
      </c>
      <c r="B189" s="14" t="s">
        <v>53</v>
      </c>
      <c r="C189" s="60">
        <v>602</v>
      </c>
      <c r="D189" s="61" t="s">
        <v>338</v>
      </c>
      <c r="E189" s="68">
        <v>139</v>
      </c>
      <c r="F189" s="20"/>
      <c r="G18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89" s="36"/>
      <c r="I18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89" s="20"/>
      <c r="K18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89" s="34"/>
      <c r="M189" s="39"/>
      <c r="N189" s="77">
        <v>0</v>
      </c>
      <c r="O189" s="4">
        <f t="shared" si="2"/>
        <v>0</v>
      </c>
    </row>
    <row r="190" spans="1:15" ht="18" customHeight="1" x14ac:dyDescent="0.25">
      <c r="A190" s="59" t="s">
        <v>331</v>
      </c>
      <c r="B190" s="14" t="s">
        <v>53</v>
      </c>
      <c r="C190" s="60">
        <v>669</v>
      </c>
      <c r="D190" s="61" t="s">
        <v>339</v>
      </c>
      <c r="E190" s="68">
        <v>139</v>
      </c>
      <c r="F190" s="20"/>
      <c r="G19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90" s="36"/>
      <c r="I19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90" s="20"/>
      <c r="K19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90" s="34"/>
      <c r="M190" s="39"/>
      <c r="N190" s="77">
        <v>0</v>
      </c>
      <c r="O190" s="4">
        <f t="shared" si="2"/>
        <v>0</v>
      </c>
    </row>
    <row r="191" spans="1:15" ht="18" customHeight="1" x14ac:dyDescent="0.25">
      <c r="A191" s="59" t="s">
        <v>331</v>
      </c>
      <c r="B191" s="14" t="s">
        <v>53</v>
      </c>
      <c r="C191" s="60">
        <v>656</v>
      </c>
      <c r="D191" s="61" t="s">
        <v>340</v>
      </c>
      <c r="E191" s="68">
        <v>139</v>
      </c>
      <c r="F191" s="20"/>
      <c r="G19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91" s="36"/>
      <c r="I19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91" s="20"/>
      <c r="K19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91" s="34"/>
      <c r="M191" s="39"/>
      <c r="N191" s="77">
        <v>0</v>
      </c>
      <c r="O191" s="4">
        <f t="shared" si="2"/>
        <v>0</v>
      </c>
    </row>
    <row r="192" spans="1:15" ht="18" customHeight="1" x14ac:dyDescent="0.25">
      <c r="A192" s="59" t="s">
        <v>331</v>
      </c>
      <c r="B192" s="14" t="s">
        <v>53</v>
      </c>
      <c r="C192" s="60">
        <v>666</v>
      </c>
      <c r="D192" s="61" t="s">
        <v>341</v>
      </c>
      <c r="E192" s="68">
        <v>139</v>
      </c>
      <c r="F192" s="20"/>
      <c r="G19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92" s="36"/>
      <c r="I19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92" s="20"/>
      <c r="K19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92" s="34"/>
      <c r="M192" s="39"/>
      <c r="N192" s="77">
        <v>0</v>
      </c>
      <c r="O192" s="4">
        <f t="shared" si="2"/>
        <v>0</v>
      </c>
    </row>
    <row r="193" spans="1:15" ht="18" customHeight="1" x14ac:dyDescent="0.25">
      <c r="A193" s="59" t="s">
        <v>331</v>
      </c>
      <c r="B193" s="14" t="s">
        <v>53</v>
      </c>
      <c r="C193" s="60">
        <v>657</v>
      </c>
      <c r="D193" s="61" t="s">
        <v>342</v>
      </c>
      <c r="E193" s="68">
        <v>139</v>
      </c>
      <c r="F193" s="20"/>
      <c r="G19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93" s="36"/>
      <c r="I19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93" s="20"/>
      <c r="K19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93" s="34"/>
      <c r="M193" s="39"/>
      <c r="N193" s="77">
        <v>0</v>
      </c>
      <c r="O193" s="4">
        <f t="shared" si="2"/>
        <v>0</v>
      </c>
    </row>
    <row r="194" spans="1:15" ht="18" customHeight="1" x14ac:dyDescent="0.25">
      <c r="A194" s="59" t="s">
        <v>26</v>
      </c>
      <c r="B194" s="14" t="s">
        <v>53</v>
      </c>
      <c r="C194" s="60">
        <v>115</v>
      </c>
      <c r="D194" s="61" t="s">
        <v>344</v>
      </c>
      <c r="E194" s="68">
        <v>497</v>
      </c>
      <c r="F194" s="20"/>
      <c r="G19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94" s="36"/>
      <c r="I19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94" s="20"/>
      <c r="K19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94" s="34"/>
      <c r="M194" s="39"/>
      <c r="N194" s="77">
        <v>0</v>
      </c>
      <c r="O194" s="4">
        <f t="shared" si="2"/>
        <v>0</v>
      </c>
    </row>
    <row r="195" spans="1:15" ht="18" customHeight="1" x14ac:dyDescent="0.25">
      <c r="A195" s="59" t="s">
        <v>26</v>
      </c>
      <c r="B195" s="14" t="s">
        <v>53</v>
      </c>
      <c r="C195" s="60">
        <v>111</v>
      </c>
      <c r="D195" s="61" t="s">
        <v>345</v>
      </c>
      <c r="E195" s="68">
        <v>497</v>
      </c>
      <c r="F195" s="20"/>
      <c r="G19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95" s="36"/>
      <c r="I19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95" s="20"/>
      <c r="K19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95" s="34"/>
      <c r="M195" s="39"/>
      <c r="N195" s="77">
        <v>0</v>
      </c>
      <c r="O195" s="4" t="str">
        <f t="shared" si="2"/>
        <v/>
      </c>
    </row>
    <row r="196" spans="1:15" ht="18" customHeight="1" x14ac:dyDescent="0.25">
      <c r="A196" s="59" t="s">
        <v>27</v>
      </c>
      <c r="B196" s="14" t="s">
        <v>53</v>
      </c>
      <c r="C196" s="60">
        <v>823</v>
      </c>
      <c r="D196" s="61" t="s">
        <v>173</v>
      </c>
      <c r="E196" s="68">
        <v>230</v>
      </c>
      <c r="F196" s="20"/>
      <c r="G19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96" s="36"/>
      <c r="I19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96" s="20"/>
      <c r="K19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96" s="34"/>
      <c r="M196" s="39"/>
      <c r="N196" s="77">
        <v>1</v>
      </c>
      <c r="O196" s="4" t="str">
        <f t="shared" si="2"/>
        <v/>
      </c>
    </row>
    <row r="197" spans="1:15" ht="18" customHeight="1" x14ac:dyDescent="0.25">
      <c r="A197" s="59" t="s">
        <v>27</v>
      </c>
      <c r="B197" s="14" t="s">
        <v>53</v>
      </c>
      <c r="C197" s="60">
        <v>825</v>
      </c>
      <c r="D197" s="61" t="s">
        <v>175</v>
      </c>
      <c r="E197" s="68">
        <v>230</v>
      </c>
      <c r="F197" s="20"/>
      <c r="G19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97" s="36"/>
      <c r="I19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97" s="20"/>
      <c r="K19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97" s="34"/>
      <c r="M197" s="39"/>
      <c r="N197" s="77">
        <v>1</v>
      </c>
      <c r="O197" s="4" t="str">
        <f t="shared" si="2"/>
        <v/>
      </c>
    </row>
    <row r="198" spans="1:15" ht="18" customHeight="1" x14ac:dyDescent="0.25">
      <c r="A198" s="59" t="s">
        <v>27</v>
      </c>
      <c r="B198" s="14" t="s">
        <v>53</v>
      </c>
      <c r="C198" s="60">
        <v>304</v>
      </c>
      <c r="D198" s="64" t="s">
        <v>292</v>
      </c>
      <c r="E198" s="68">
        <v>230</v>
      </c>
      <c r="F198" s="20"/>
      <c r="G19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98" s="36"/>
      <c r="I19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98" s="20"/>
      <c r="K19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98" s="34"/>
      <c r="M198" s="39"/>
      <c r="N198" s="77">
        <v>1</v>
      </c>
      <c r="O198" s="4" t="str">
        <f t="shared" si="2"/>
        <v/>
      </c>
    </row>
    <row r="199" spans="1:15" ht="18" customHeight="1" x14ac:dyDescent="0.25">
      <c r="A199" s="59" t="s">
        <v>27</v>
      </c>
      <c r="B199" s="14" t="s">
        <v>53</v>
      </c>
      <c r="C199" s="60">
        <v>608</v>
      </c>
      <c r="D199" s="61" t="s">
        <v>288</v>
      </c>
      <c r="E199" s="68">
        <v>230</v>
      </c>
      <c r="F199" s="20"/>
      <c r="G19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199" s="36"/>
      <c r="I19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199" s="20"/>
      <c r="K19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199" s="34"/>
      <c r="M199" s="39"/>
      <c r="N199" s="77">
        <v>1</v>
      </c>
      <c r="O199" s="4">
        <f t="shared" si="2"/>
        <v>0</v>
      </c>
    </row>
    <row r="200" spans="1:15" ht="18" customHeight="1" x14ac:dyDescent="0.25">
      <c r="A200" s="59" t="s">
        <v>27</v>
      </c>
      <c r="B200" s="14" t="s">
        <v>53</v>
      </c>
      <c r="C200" s="60">
        <v>735</v>
      </c>
      <c r="D200" s="61" t="s">
        <v>289</v>
      </c>
      <c r="E200" s="68">
        <v>230</v>
      </c>
      <c r="F200" s="20"/>
      <c r="G20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00" s="36"/>
      <c r="I20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00" s="20"/>
      <c r="K20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00" s="34"/>
      <c r="M200" s="39"/>
      <c r="N200" s="77">
        <v>0</v>
      </c>
      <c r="O200" s="4" t="str">
        <f t="shared" ref="O200:O251" si="3">IF(AND(N201=1,G201&gt;=0),G201,0)</f>
        <v/>
      </c>
    </row>
    <row r="201" spans="1:15" ht="18" customHeight="1" x14ac:dyDescent="0.25">
      <c r="A201" s="59" t="s">
        <v>27</v>
      </c>
      <c r="B201" s="14" t="s">
        <v>53</v>
      </c>
      <c r="C201" s="60">
        <v>311</v>
      </c>
      <c r="D201" s="61" t="s">
        <v>293</v>
      </c>
      <c r="E201" s="68">
        <v>230</v>
      </c>
      <c r="F201" s="20"/>
      <c r="G20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01" s="36"/>
      <c r="I20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01" s="20"/>
      <c r="K20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01" s="34"/>
      <c r="M201" s="39"/>
      <c r="N201" s="77">
        <v>1</v>
      </c>
      <c r="O201" s="4" t="str">
        <f t="shared" si="3"/>
        <v/>
      </c>
    </row>
    <row r="202" spans="1:15" ht="18" customHeight="1" x14ac:dyDescent="0.25">
      <c r="A202" s="59" t="s">
        <v>27</v>
      </c>
      <c r="B202" s="14" t="s">
        <v>53</v>
      </c>
      <c r="C202" s="60">
        <v>312</v>
      </c>
      <c r="D202" s="61" t="s">
        <v>294</v>
      </c>
      <c r="E202" s="68">
        <v>230</v>
      </c>
      <c r="F202" s="20"/>
      <c r="G20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02" s="36"/>
      <c r="I20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02" s="20"/>
      <c r="K20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02" s="34"/>
      <c r="M202" s="39"/>
      <c r="N202" s="77">
        <v>1</v>
      </c>
      <c r="O202" s="4" t="str">
        <f t="shared" si="3"/>
        <v/>
      </c>
    </row>
    <row r="203" spans="1:15" ht="18" customHeight="1" x14ac:dyDescent="0.25">
      <c r="A203" s="59" t="s">
        <v>27</v>
      </c>
      <c r="B203" s="14" t="s">
        <v>53</v>
      </c>
      <c r="C203" s="60">
        <v>313</v>
      </c>
      <c r="D203" s="61" t="s">
        <v>295</v>
      </c>
      <c r="E203" s="68">
        <v>230</v>
      </c>
      <c r="F203" s="20"/>
      <c r="G20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03" s="36"/>
      <c r="I20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03" s="20"/>
      <c r="K20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03" s="34"/>
      <c r="M203" s="39"/>
      <c r="N203" s="77">
        <v>1</v>
      </c>
      <c r="O203" s="4">
        <f t="shared" si="3"/>
        <v>0</v>
      </c>
    </row>
    <row r="204" spans="1:15" ht="18" customHeight="1" x14ac:dyDescent="0.25">
      <c r="A204" s="59" t="s">
        <v>27</v>
      </c>
      <c r="B204" s="14" t="s">
        <v>53</v>
      </c>
      <c r="C204" s="60">
        <v>314</v>
      </c>
      <c r="D204" s="61" t="s">
        <v>296</v>
      </c>
      <c r="E204" s="68">
        <v>230</v>
      </c>
      <c r="F204" s="20"/>
      <c r="G20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04" s="36"/>
      <c r="I20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04" s="20"/>
      <c r="K20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04" s="34"/>
      <c r="M204" s="39"/>
      <c r="N204" s="77">
        <v>0</v>
      </c>
      <c r="O204" s="4" t="str">
        <f t="shared" si="3"/>
        <v/>
      </c>
    </row>
    <row r="205" spans="1:15" ht="18" customHeight="1" x14ac:dyDescent="0.25">
      <c r="A205" s="59" t="s">
        <v>27</v>
      </c>
      <c r="B205" s="14" t="s">
        <v>53</v>
      </c>
      <c r="C205" s="60">
        <v>309</v>
      </c>
      <c r="D205" s="61" t="s">
        <v>297</v>
      </c>
      <c r="E205" s="68">
        <v>230</v>
      </c>
      <c r="F205" s="20"/>
      <c r="G20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05" s="36"/>
      <c r="I20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05" s="20"/>
      <c r="K20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05" s="34"/>
      <c r="M205" s="39"/>
      <c r="N205" s="77">
        <v>1</v>
      </c>
      <c r="O205" s="4" t="str">
        <f t="shared" si="3"/>
        <v/>
      </c>
    </row>
    <row r="206" spans="1:15" ht="18" customHeight="1" x14ac:dyDescent="0.25">
      <c r="A206" s="59" t="s">
        <v>27</v>
      </c>
      <c r="B206" s="14" t="s">
        <v>53</v>
      </c>
      <c r="C206" s="60">
        <v>310</v>
      </c>
      <c r="D206" s="61" t="s">
        <v>298</v>
      </c>
      <c r="E206" s="68">
        <v>230</v>
      </c>
      <c r="F206" s="20"/>
      <c r="G20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06" s="36"/>
      <c r="I20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06" s="20"/>
      <c r="K20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06" s="34"/>
      <c r="M206" s="39"/>
      <c r="N206" s="77">
        <v>1</v>
      </c>
      <c r="O206" s="4" t="str">
        <f t="shared" si="3"/>
        <v/>
      </c>
    </row>
    <row r="207" spans="1:15" ht="18" customHeight="1" x14ac:dyDescent="0.25">
      <c r="A207" s="59" t="s">
        <v>27</v>
      </c>
      <c r="B207" s="14" t="s">
        <v>53</v>
      </c>
      <c r="C207" s="60">
        <v>307</v>
      </c>
      <c r="D207" s="61" t="s">
        <v>299</v>
      </c>
      <c r="E207" s="68">
        <v>230</v>
      </c>
      <c r="F207" s="20"/>
      <c r="G20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07" s="36"/>
      <c r="I20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07" s="20"/>
      <c r="K20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07" s="34"/>
      <c r="M207" s="39"/>
      <c r="N207" s="77">
        <v>1</v>
      </c>
      <c r="O207" s="4">
        <f t="shared" si="3"/>
        <v>0</v>
      </c>
    </row>
    <row r="208" spans="1:15" ht="18" customHeight="1" x14ac:dyDescent="0.25">
      <c r="A208" s="59" t="s">
        <v>27</v>
      </c>
      <c r="B208" s="14" t="s">
        <v>53</v>
      </c>
      <c r="C208" s="60">
        <v>659</v>
      </c>
      <c r="D208" s="61" t="s">
        <v>346</v>
      </c>
      <c r="E208" s="68">
        <v>230</v>
      </c>
      <c r="F208" s="20"/>
      <c r="G20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08" s="36"/>
      <c r="I20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08" s="20"/>
      <c r="K20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08" s="34"/>
      <c r="M208" s="39"/>
      <c r="N208" s="77">
        <v>0</v>
      </c>
      <c r="O208" s="4">
        <f t="shared" si="3"/>
        <v>0</v>
      </c>
    </row>
    <row r="209" spans="1:15" ht="18" customHeight="1" x14ac:dyDescent="0.25">
      <c r="A209" s="59" t="s">
        <v>28</v>
      </c>
      <c r="B209" s="14" t="s">
        <v>53</v>
      </c>
      <c r="C209" s="60">
        <v>822</v>
      </c>
      <c r="D209" s="61" t="s">
        <v>347</v>
      </c>
      <c r="E209" s="68">
        <v>182</v>
      </c>
      <c r="F209" s="20"/>
      <c r="G20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09" s="36"/>
      <c r="I20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09" s="20"/>
      <c r="K20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09" s="34"/>
      <c r="M209" s="39"/>
      <c r="N209" s="77">
        <v>0</v>
      </c>
      <c r="O209" s="4">
        <f t="shared" si="3"/>
        <v>0</v>
      </c>
    </row>
    <row r="210" spans="1:15" ht="18" customHeight="1" x14ac:dyDescent="0.25">
      <c r="A210" s="59" t="s">
        <v>28</v>
      </c>
      <c r="B210" s="14" t="s">
        <v>53</v>
      </c>
      <c r="C210" s="60">
        <v>717</v>
      </c>
      <c r="D210" s="61" t="s">
        <v>194</v>
      </c>
      <c r="E210" s="68">
        <v>182</v>
      </c>
      <c r="F210" s="20"/>
      <c r="G21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10" s="36"/>
      <c r="I21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10" s="20"/>
      <c r="K21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10" s="34"/>
      <c r="M210" s="39"/>
      <c r="N210" s="77">
        <v>0</v>
      </c>
      <c r="O210" s="4">
        <f t="shared" si="3"/>
        <v>0</v>
      </c>
    </row>
    <row r="211" spans="1:15" ht="18" customHeight="1" x14ac:dyDescent="0.25">
      <c r="A211" s="59" t="s">
        <v>348</v>
      </c>
      <c r="B211" s="14" t="s">
        <v>53</v>
      </c>
      <c r="C211" s="60">
        <v>617</v>
      </c>
      <c r="D211" s="61" t="s">
        <v>349</v>
      </c>
      <c r="E211" s="68">
        <v>445</v>
      </c>
      <c r="F211" s="20"/>
      <c r="G21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11" s="36"/>
      <c r="I21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11" s="20"/>
      <c r="K21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11" s="34"/>
      <c r="M211" s="39"/>
      <c r="N211" s="77">
        <v>0</v>
      </c>
      <c r="O211" s="4">
        <f t="shared" si="3"/>
        <v>0</v>
      </c>
    </row>
    <row r="212" spans="1:15" ht="18" customHeight="1" x14ac:dyDescent="0.25">
      <c r="A212" s="59" t="s">
        <v>350</v>
      </c>
      <c r="B212" s="14" t="s">
        <v>53</v>
      </c>
      <c r="C212" s="60">
        <v>905</v>
      </c>
      <c r="D212" s="61" t="s">
        <v>351</v>
      </c>
      <c r="E212" s="68">
        <v>0</v>
      </c>
      <c r="F212" s="20"/>
      <c r="G21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12" s="36"/>
      <c r="I21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12" s="20"/>
      <c r="K21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12" s="34"/>
      <c r="M212" s="39"/>
      <c r="N212" s="77">
        <v>0</v>
      </c>
      <c r="O212" s="4">
        <f t="shared" si="3"/>
        <v>0</v>
      </c>
    </row>
    <row r="213" spans="1:15" ht="18" customHeight="1" x14ac:dyDescent="0.25">
      <c r="A213" s="59" t="s">
        <v>29</v>
      </c>
      <c r="B213" s="14" t="s">
        <v>53</v>
      </c>
      <c r="C213" s="60">
        <v>654</v>
      </c>
      <c r="D213" s="61" t="s">
        <v>352</v>
      </c>
      <c r="E213" s="68">
        <v>79</v>
      </c>
      <c r="F213" s="20"/>
      <c r="G21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13" s="36"/>
      <c r="I21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13" s="20"/>
      <c r="K21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13" s="34"/>
      <c r="M213" s="39"/>
      <c r="N213" s="77">
        <v>0</v>
      </c>
      <c r="O213" s="4">
        <f t="shared" si="3"/>
        <v>0</v>
      </c>
    </row>
    <row r="214" spans="1:15" ht="18" customHeight="1" x14ac:dyDescent="0.25">
      <c r="A214" s="59" t="s">
        <v>29</v>
      </c>
      <c r="B214" s="14" t="s">
        <v>53</v>
      </c>
      <c r="C214" s="60">
        <v>881</v>
      </c>
      <c r="D214" s="61" t="s">
        <v>353</v>
      </c>
      <c r="E214" s="68">
        <v>79</v>
      </c>
      <c r="F214" s="20"/>
      <c r="G21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14" s="36"/>
      <c r="I21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14" s="20"/>
      <c r="K21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14" s="34"/>
      <c r="M214" s="39"/>
      <c r="N214" s="77">
        <v>0</v>
      </c>
      <c r="O214" s="4">
        <f t="shared" si="3"/>
        <v>0</v>
      </c>
    </row>
    <row r="215" spans="1:15" ht="18" customHeight="1" x14ac:dyDescent="0.25">
      <c r="A215" s="59" t="s">
        <v>29</v>
      </c>
      <c r="B215" s="14" t="s">
        <v>53</v>
      </c>
      <c r="C215" s="60">
        <v>882</v>
      </c>
      <c r="D215" s="61" t="s">
        <v>354</v>
      </c>
      <c r="E215" s="68">
        <v>79</v>
      </c>
      <c r="F215" s="20"/>
      <c r="G21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15" s="36"/>
      <c r="I21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15" s="20"/>
      <c r="K21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15" s="34"/>
      <c r="M215" s="39"/>
      <c r="N215" s="77">
        <v>0</v>
      </c>
      <c r="O215" s="4">
        <f t="shared" si="3"/>
        <v>0</v>
      </c>
    </row>
    <row r="216" spans="1:15" ht="18" customHeight="1" x14ac:dyDescent="0.25">
      <c r="A216" s="59" t="s">
        <v>29</v>
      </c>
      <c r="B216" s="14" t="s">
        <v>53</v>
      </c>
      <c r="C216" s="60">
        <v>883</v>
      </c>
      <c r="D216" s="61" t="s">
        <v>355</v>
      </c>
      <c r="E216" s="68">
        <v>79</v>
      </c>
      <c r="F216" s="20"/>
      <c r="G21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16" s="36"/>
      <c r="I21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16" s="20"/>
      <c r="K21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16" s="34"/>
      <c r="M216" s="39"/>
      <c r="N216" s="77">
        <v>0</v>
      </c>
      <c r="O216" s="4">
        <f t="shared" si="3"/>
        <v>0</v>
      </c>
    </row>
    <row r="217" spans="1:15" ht="18" customHeight="1" x14ac:dyDescent="0.25">
      <c r="A217" s="59" t="s">
        <v>29</v>
      </c>
      <c r="B217" s="14" t="s">
        <v>53</v>
      </c>
      <c r="C217" s="60">
        <v>884</v>
      </c>
      <c r="D217" s="61" t="s">
        <v>356</v>
      </c>
      <c r="E217" s="68">
        <v>79</v>
      </c>
      <c r="F217" s="20"/>
      <c r="G21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17" s="36"/>
      <c r="I21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17" s="20"/>
      <c r="K21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17" s="34"/>
      <c r="M217" s="39"/>
      <c r="N217" s="77">
        <v>0</v>
      </c>
      <c r="O217" s="4">
        <f t="shared" si="3"/>
        <v>0</v>
      </c>
    </row>
    <row r="218" spans="1:15" ht="18" customHeight="1" x14ac:dyDescent="0.25">
      <c r="A218" s="59" t="s">
        <v>29</v>
      </c>
      <c r="B218" s="14" t="s">
        <v>53</v>
      </c>
      <c r="C218" s="60">
        <v>885</v>
      </c>
      <c r="D218" s="61" t="s">
        <v>357</v>
      </c>
      <c r="E218" s="68">
        <v>79</v>
      </c>
      <c r="F218" s="20"/>
      <c r="G21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18" s="36"/>
      <c r="I21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18" s="20"/>
      <c r="K21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18" s="34"/>
      <c r="M218" s="39"/>
      <c r="N218" s="77">
        <v>0</v>
      </c>
      <c r="O218" s="4">
        <f t="shared" si="3"/>
        <v>0</v>
      </c>
    </row>
    <row r="219" spans="1:15" ht="18" customHeight="1" x14ac:dyDescent="0.25">
      <c r="A219" s="59" t="s">
        <v>29</v>
      </c>
      <c r="B219" s="14" t="s">
        <v>53</v>
      </c>
      <c r="C219" s="60">
        <v>886</v>
      </c>
      <c r="D219" s="61" t="s">
        <v>358</v>
      </c>
      <c r="E219" s="68">
        <v>79</v>
      </c>
      <c r="F219" s="20"/>
      <c r="G21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19" s="36"/>
      <c r="I21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19" s="20"/>
      <c r="K21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19" s="34"/>
      <c r="M219" s="39"/>
      <c r="N219" s="77">
        <v>0</v>
      </c>
      <c r="O219" s="4">
        <f t="shared" si="3"/>
        <v>0</v>
      </c>
    </row>
    <row r="220" spans="1:15" ht="18" customHeight="1" x14ac:dyDescent="0.25">
      <c r="A220" s="59" t="s">
        <v>29</v>
      </c>
      <c r="B220" s="14" t="s">
        <v>53</v>
      </c>
      <c r="C220" s="60">
        <v>887</v>
      </c>
      <c r="D220" s="61" t="s">
        <v>359</v>
      </c>
      <c r="E220" s="68">
        <v>79</v>
      </c>
      <c r="F220" s="20"/>
      <c r="G22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20" s="36"/>
      <c r="I22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20" s="20"/>
      <c r="K22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20" s="34"/>
      <c r="M220" s="39"/>
      <c r="N220" s="77">
        <v>0</v>
      </c>
      <c r="O220" s="4" t="str">
        <f t="shared" si="3"/>
        <v/>
      </c>
    </row>
    <row r="221" spans="1:15" ht="18" customHeight="1" x14ac:dyDescent="0.25">
      <c r="A221" s="65" t="s">
        <v>62</v>
      </c>
      <c r="B221" s="14" t="s">
        <v>53</v>
      </c>
      <c r="C221" s="60">
        <v>750</v>
      </c>
      <c r="D221" s="61" t="s">
        <v>245</v>
      </c>
      <c r="E221" s="68">
        <v>901</v>
      </c>
      <c r="F221" s="20"/>
      <c r="G22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21" s="36"/>
      <c r="I22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21" s="20"/>
      <c r="K22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21" s="34"/>
      <c r="M221" s="39"/>
      <c r="N221" s="77">
        <v>1</v>
      </c>
      <c r="O221" s="4" t="str">
        <f t="shared" si="3"/>
        <v/>
      </c>
    </row>
    <row r="222" spans="1:15" ht="18" customHeight="1" x14ac:dyDescent="0.25">
      <c r="A222" s="65" t="s">
        <v>62</v>
      </c>
      <c r="B222" s="14" t="s">
        <v>53</v>
      </c>
      <c r="C222" s="60">
        <v>751</v>
      </c>
      <c r="D222" s="61" t="s">
        <v>246</v>
      </c>
      <c r="E222" s="68">
        <v>901</v>
      </c>
      <c r="F222" s="20"/>
      <c r="G22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22" s="36"/>
      <c r="I22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22" s="20"/>
      <c r="K22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22" s="34"/>
      <c r="M222" s="39"/>
      <c r="N222" s="77">
        <v>1</v>
      </c>
      <c r="O222" s="4" t="str">
        <f t="shared" si="3"/>
        <v/>
      </c>
    </row>
    <row r="223" spans="1:15" ht="18" customHeight="1" x14ac:dyDescent="0.25">
      <c r="A223" s="65" t="s">
        <v>62</v>
      </c>
      <c r="B223" s="14" t="s">
        <v>53</v>
      </c>
      <c r="C223" s="60">
        <v>752</v>
      </c>
      <c r="D223" s="61" t="s">
        <v>247</v>
      </c>
      <c r="E223" s="68">
        <v>901</v>
      </c>
      <c r="F223" s="20"/>
      <c r="G22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23" s="36"/>
      <c r="I22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23" s="20"/>
      <c r="K22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23" s="34"/>
      <c r="M223" s="39"/>
      <c r="N223" s="77">
        <v>1</v>
      </c>
      <c r="O223" s="4" t="str">
        <f t="shared" si="3"/>
        <v/>
      </c>
    </row>
    <row r="224" spans="1:15" ht="18" customHeight="1" x14ac:dyDescent="0.25">
      <c r="A224" s="65" t="s">
        <v>62</v>
      </c>
      <c r="B224" s="14" t="s">
        <v>53</v>
      </c>
      <c r="C224" s="60">
        <v>754</v>
      </c>
      <c r="D224" s="61" t="s">
        <v>248</v>
      </c>
      <c r="E224" s="68">
        <v>901</v>
      </c>
      <c r="F224" s="20"/>
      <c r="G22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24" s="36"/>
      <c r="I22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24" s="20"/>
      <c r="K22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24" s="34"/>
      <c r="M224" s="39"/>
      <c r="N224" s="77">
        <v>1</v>
      </c>
      <c r="O224" s="4" t="str">
        <f t="shared" si="3"/>
        <v/>
      </c>
    </row>
    <row r="225" spans="1:15" ht="18" customHeight="1" x14ac:dyDescent="0.25">
      <c r="A225" s="65" t="s">
        <v>62</v>
      </c>
      <c r="B225" s="14" t="s">
        <v>53</v>
      </c>
      <c r="C225" s="60">
        <v>755</v>
      </c>
      <c r="D225" s="61" t="s">
        <v>249</v>
      </c>
      <c r="E225" s="68">
        <v>901</v>
      </c>
      <c r="F225" s="20"/>
      <c r="G22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25" s="36"/>
      <c r="I22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25" s="20"/>
      <c r="K22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25" s="34"/>
      <c r="M225" s="39"/>
      <c r="N225" s="77">
        <v>1</v>
      </c>
      <c r="O225" s="4" t="str">
        <f t="shared" si="3"/>
        <v/>
      </c>
    </row>
    <row r="226" spans="1:15" ht="18" customHeight="1" x14ac:dyDescent="0.25">
      <c r="A226" s="65" t="s">
        <v>62</v>
      </c>
      <c r="B226" s="14" t="s">
        <v>53</v>
      </c>
      <c r="C226" s="60">
        <v>753</v>
      </c>
      <c r="D226" s="61" t="s">
        <v>250</v>
      </c>
      <c r="E226" s="68">
        <v>901</v>
      </c>
      <c r="F226" s="20"/>
      <c r="G22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26" s="36"/>
      <c r="I22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26" s="20"/>
      <c r="K22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26" s="34"/>
      <c r="M226" s="39"/>
      <c r="N226" s="77">
        <v>1</v>
      </c>
      <c r="O226" s="4" t="str">
        <f t="shared" si="3"/>
        <v/>
      </c>
    </row>
    <row r="227" spans="1:15" ht="18" customHeight="1" x14ac:dyDescent="0.25">
      <c r="A227" s="65" t="s">
        <v>62</v>
      </c>
      <c r="B227" s="14" t="s">
        <v>53</v>
      </c>
      <c r="C227" s="60">
        <v>761</v>
      </c>
      <c r="D227" s="61" t="s">
        <v>265</v>
      </c>
      <c r="E227" s="68">
        <v>901</v>
      </c>
      <c r="F227" s="20"/>
      <c r="G22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27" s="36"/>
      <c r="I22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27" s="20"/>
      <c r="K22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27" s="34"/>
      <c r="M227" s="39"/>
      <c r="N227" s="77">
        <v>1</v>
      </c>
      <c r="O227" s="4" t="str">
        <f t="shared" si="3"/>
        <v/>
      </c>
    </row>
    <row r="228" spans="1:15" ht="18" customHeight="1" x14ac:dyDescent="0.25">
      <c r="A228" s="65" t="s">
        <v>62</v>
      </c>
      <c r="B228" s="14" t="s">
        <v>53</v>
      </c>
      <c r="C228" s="60">
        <v>756</v>
      </c>
      <c r="D228" s="61" t="s">
        <v>251</v>
      </c>
      <c r="E228" s="68">
        <v>901</v>
      </c>
      <c r="F228" s="20"/>
      <c r="G22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28" s="36"/>
      <c r="I22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28" s="20"/>
      <c r="K22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28" s="34"/>
      <c r="M228" s="39"/>
      <c r="N228" s="77">
        <v>1</v>
      </c>
      <c r="O228" s="4" t="str">
        <f t="shared" si="3"/>
        <v/>
      </c>
    </row>
    <row r="229" spans="1:15" ht="18" customHeight="1" x14ac:dyDescent="0.25">
      <c r="A229" s="65" t="s">
        <v>62</v>
      </c>
      <c r="B229" s="14" t="s">
        <v>53</v>
      </c>
      <c r="C229" s="60">
        <v>947</v>
      </c>
      <c r="D229" s="61" t="s">
        <v>362</v>
      </c>
      <c r="E229" s="68">
        <v>901</v>
      </c>
      <c r="F229" s="20"/>
      <c r="G22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29" s="36"/>
      <c r="I22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29" s="20"/>
      <c r="K22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29" s="34"/>
      <c r="M229" s="39"/>
      <c r="N229" s="77">
        <v>1</v>
      </c>
      <c r="O229" s="4" t="str">
        <f t="shared" si="3"/>
        <v/>
      </c>
    </row>
    <row r="230" spans="1:15" ht="18" customHeight="1" x14ac:dyDescent="0.25">
      <c r="A230" s="65" t="s">
        <v>62</v>
      </c>
      <c r="B230" s="14" t="s">
        <v>53</v>
      </c>
      <c r="C230" s="60">
        <v>759</v>
      </c>
      <c r="D230" s="61" t="s">
        <v>253</v>
      </c>
      <c r="E230" s="68">
        <v>901</v>
      </c>
      <c r="F230" s="20"/>
      <c r="G23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30" s="36"/>
      <c r="I23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30" s="20"/>
      <c r="K23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30" s="34"/>
      <c r="M230" s="39"/>
      <c r="N230" s="77">
        <v>1</v>
      </c>
      <c r="O230" s="4" t="str">
        <f t="shared" si="3"/>
        <v/>
      </c>
    </row>
    <row r="231" spans="1:15" ht="18" customHeight="1" x14ac:dyDescent="0.25">
      <c r="A231" s="59" t="s">
        <v>30</v>
      </c>
      <c r="B231" s="14" t="s">
        <v>53</v>
      </c>
      <c r="C231" s="60">
        <v>757</v>
      </c>
      <c r="D231" s="61" t="s">
        <v>363</v>
      </c>
      <c r="E231" s="68">
        <v>348</v>
      </c>
      <c r="F231" s="20"/>
      <c r="G23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31" s="36"/>
      <c r="I23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31" s="20"/>
      <c r="K23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31" s="34"/>
      <c r="M231" s="39"/>
      <c r="N231" s="77">
        <v>1</v>
      </c>
      <c r="O231" s="4" t="str">
        <f t="shared" si="3"/>
        <v/>
      </c>
    </row>
    <row r="232" spans="1:15" ht="18" customHeight="1" x14ac:dyDescent="0.25">
      <c r="A232" s="59" t="s">
        <v>30</v>
      </c>
      <c r="B232" s="14" t="s">
        <v>53</v>
      </c>
      <c r="C232" s="60">
        <v>758</v>
      </c>
      <c r="D232" s="61" t="s">
        <v>254</v>
      </c>
      <c r="E232" s="68">
        <v>348</v>
      </c>
      <c r="F232" s="20"/>
      <c r="G23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32" s="36"/>
      <c r="I23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32" s="20"/>
      <c r="K23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32" s="34"/>
      <c r="M232" s="39"/>
      <c r="N232" s="77">
        <v>1</v>
      </c>
      <c r="O232" s="4" t="str">
        <f t="shared" si="3"/>
        <v/>
      </c>
    </row>
    <row r="233" spans="1:15" ht="18" customHeight="1" x14ac:dyDescent="0.25">
      <c r="A233" s="59" t="s">
        <v>30</v>
      </c>
      <c r="B233" s="14" t="s">
        <v>53</v>
      </c>
      <c r="C233" s="60">
        <v>764</v>
      </c>
      <c r="D233" s="61" t="s">
        <v>255</v>
      </c>
      <c r="E233" s="68">
        <v>348</v>
      </c>
      <c r="F233" s="20"/>
      <c r="G23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33" s="36"/>
      <c r="I23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33" s="20"/>
      <c r="K23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33" s="34"/>
      <c r="M233" s="39"/>
      <c r="N233" s="77">
        <v>1</v>
      </c>
      <c r="O233" s="4" t="str">
        <f t="shared" si="3"/>
        <v/>
      </c>
    </row>
    <row r="234" spans="1:15" ht="18" customHeight="1" x14ac:dyDescent="0.25">
      <c r="A234" s="59" t="s">
        <v>30</v>
      </c>
      <c r="B234" s="14" t="s">
        <v>53</v>
      </c>
      <c r="C234" s="60">
        <v>765</v>
      </c>
      <c r="D234" s="61" t="s">
        <v>256</v>
      </c>
      <c r="E234" s="68">
        <v>348</v>
      </c>
      <c r="F234" s="41"/>
      <c r="G23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34" s="36"/>
      <c r="I234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34" s="20"/>
      <c r="K23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34" s="34"/>
      <c r="M234" s="39"/>
      <c r="N234" s="77">
        <v>1</v>
      </c>
      <c r="O234" s="4" t="str">
        <f t="shared" si="3"/>
        <v/>
      </c>
    </row>
    <row r="235" spans="1:15" ht="18" customHeight="1" x14ac:dyDescent="0.25">
      <c r="A235" s="59" t="s">
        <v>30</v>
      </c>
      <c r="B235" s="14" t="s">
        <v>53</v>
      </c>
      <c r="C235" s="60">
        <v>760</v>
      </c>
      <c r="D235" s="61" t="s">
        <v>257</v>
      </c>
      <c r="E235" s="68">
        <v>348</v>
      </c>
      <c r="F235" s="20"/>
      <c r="G23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35" s="36"/>
      <c r="I235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35" s="20"/>
      <c r="K23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35" s="34"/>
      <c r="M235" s="39"/>
      <c r="N235" s="77">
        <v>1</v>
      </c>
      <c r="O235" s="4" t="str">
        <f t="shared" si="3"/>
        <v/>
      </c>
    </row>
    <row r="236" spans="1:15" ht="18" customHeight="1" x14ac:dyDescent="0.25">
      <c r="A236" s="59" t="s">
        <v>30</v>
      </c>
      <c r="B236" s="14" t="s">
        <v>53</v>
      </c>
      <c r="C236" s="60">
        <v>766</v>
      </c>
      <c r="D236" s="61" t="s">
        <v>258</v>
      </c>
      <c r="E236" s="68">
        <v>348</v>
      </c>
      <c r="F236" s="20"/>
      <c r="G23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36" s="36"/>
      <c r="I236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36" s="20"/>
      <c r="K23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36" s="34"/>
      <c r="M236" s="39"/>
      <c r="N236" s="77">
        <v>1</v>
      </c>
      <c r="O236" s="4" t="str">
        <f t="shared" si="3"/>
        <v/>
      </c>
    </row>
    <row r="237" spans="1:15" ht="18" customHeight="1" x14ac:dyDescent="0.25">
      <c r="A237" s="59" t="s">
        <v>30</v>
      </c>
      <c r="B237" s="14" t="s">
        <v>53</v>
      </c>
      <c r="C237" s="60">
        <v>769</v>
      </c>
      <c r="D237" s="61" t="s">
        <v>259</v>
      </c>
      <c r="E237" s="68">
        <v>348</v>
      </c>
      <c r="F237" s="20"/>
      <c r="G23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37" s="36"/>
      <c r="I237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37" s="20"/>
      <c r="K23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37" s="34"/>
      <c r="M237" s="39"/>
      <c r="N237" s="77">
        <v>1</v>
      </c>
      <c r="O237" s="4" t="str">
        <f t="shared" si="3"/>
        <v/>
      </c>
    </row>
    <row r="238" spans="1:15" ht="18" customHeight="1" x14ac:dyDescent="0.25">
      <c r="A238" s="59" t="s">
        <v>30</v>
      </c>
      <c r="B238" s="14" t="s">
        <v>53</v>
      </c>
      <c r="C238" s="60">
        <v>770</v>
      </c>
      <c r="D238" s="61" t="s">
        <v>260</v>
      </c>
      <c r="E238" s="68">
        <v>348</v>
      </c>
      <c r="F238" s="20"/>
      <c r="G23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38" s="36"/>
      <c r="I238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38" s="20"/>
      <c r="K23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38" s="35"/>
      <c r="M238" s="39"/>
      <c r="N238" s="77">
        <v>1</v>
      </c>
      <c r="O238" s="4" t="str">
        <f t="shared" si="3"/>
        <v/>
      </c>
    </row>
    <row r="239" spans="1:15" ht="18" customHeight="1" x14ac:dyDescent="0.25">
      <c r="A239" s="59" t="s">
        <v>30</v>
      </c>
      <c r="B239" s="14" t="s">
        <v>53</v>
      </c>
      <c r="C239" s="60">
        <v>771</v>
      </c>
      <c r="D239" s="61" t="s">
        <v>261</v>
      </c>
      <c r="E239" s="68">
        <v>348</v>
      </c>
      <c r="F239" s="20"/>
      <c r="G23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39" s="36"/>
      <c r="I239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39" s="20"/>
      <c r="K23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39" s="34"/>
      <c r="M239" s="39"/>
      <c r="N239" s="77">
        <v>1</v>
      </c>
      <c r="O239" s="4" t="str">
        <f t="shared" si="3"/>
        <v/>
      </c>
    </row>
    <row r="240" spans="1:15" ht="18" customHeight="1" x14ac:dyDescent="0.25">
      <c r="A240" s="59" t="s">
        <v>30</v>
      </c>
      <c r="B240" s="14" t="s">
        <v>53</v>
      </c>
      <c r="C240" s="60">
        <v>767</v>
      </c>
      <c r="D240" s="61" t="s">
        <v>262</v>
      </c>
      <c r="E240" s="68">
        <v>348</v>
      </c>
      <c r="F240" s="20"/>
      <c r="G24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40" s="36"/>
      <c r="I240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40" s="20"/>
      <c r="K24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40" s="34"/>
      <c r="M240" s="39"/>
      <c r="N240" s="77">
        <v>1</v>
      </c>
      <c r="O240" s="4" t="str">
        <f t="shared" si="3"/>
        <v/>
      </c>
    </row>
    <row r="241" spans="1:15" ht="18" customHeight="1" x14ac:dyDescent="0.25">
      <c r="A241" s="59" t="s">
        <v>30</v>
      </c>
      <c r="B241" s="14" t="s">
        <v>53</v>
      </c>
      <c r="C241" s="60">
        <v>768</v>
      </c>
      <c r="D241" s="61" t="s">
        <v>364</v>
      </c>
      <c r="E241" s="68">
        <v>348</v>
      </c>
      <c r="F241" s="20"/>
      <c r="G24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41" s="36"/>
      <c r="I241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41" s="20"/>
      <c r="K24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41" s="34"/>
      <c r="M241" s="39"/>
      <c r="N241" s="77">
        <v>1</v>
      </c>
      <c r="O241" s="4">
        <f t="shared" si="3"/>
        <v>0</v>
      </c>
    </row>
    <row r="242" spans="1:15" ht="18" customHeight="1" x14ac:dyDescent="0.25">
      <c r="A242" s="59" t="s">
        <v>30</v>
      </c>
      <c r="B242" s="14" t="s">
        <v>53</v>
      </c>
      <c r="C242" s="60">
        <v>775</v>
      </c>
      <c r="D242" s="61" t="s">
        <v>365</v>
      </c>
      <c r="E242" s="68">
        <v>348</v>
      </c>
      <c r="F242" s="20"/>
      <c r="G24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42" s="36"/>
      <c r="I242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42" s="20"/>
      <c r="K24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42" s="34"/>
      <c r="M242" s="39"/>
      <c r="N242" s="77">
        <v>0</v>
      </c>
      <c r="O242" s="4">
        <f t="shared" si="3"/>
        <v>0</v>
      </c>
    </row>
    <row r="243" spans="1:15" ht="18" customHeight="1" x14ac:dyDescent="0.25">
      <c r="A243" s="59" t="s">
        <v>30</v>
      </c>
      <c r="B243" s="14" t="s">
        <v>53</v>
      </c>
      <c r="C243" s="60">
        <v>776</v>
      </c>
      <c r="D243" s="61" t="s">
        <v>268</v>
      </c>
      <c r="E243" s="68">
        <v>348</v>
      </c>
      <c r="F243" s="20"/>
      <c r="G24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43" s="36"/>
      <c r="I243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43" s="20"/>
      <c r="K24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43" s="34"/>
      <c r="M243" s="39"/>
      <c r="N243" s="77">
        <v>0</v>
      </c>
      <c r="O243" s="4" t="str">
        <f t="shared" si="3"/>
        <v/>
      </c>
    </row>
    <row r="244" spans="1:15" ht="18" customHeight="1" x14ac:dyDescent="0.25">
      <c r="A244" s="59" t="s">
        <v>31</v>
      </c>
      <c r="B244" s="14" t="s">
        <v>53</v>
      </c>
      <c r="C244" s="60">
        <v>762</v>
      </c>
      <c r="D244" s="61" t="s">
        <v>263</v>
      </c>
      <c r="E244" s="68">
        <v>270</v>
      </c>
      <c r="F244" s="20"/>
      <c r="G24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44" s="36"/>
      <c r="I244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44" s="20"/>
      <c r="K24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44" s="34"/>
      <c r="M244" s="39"/>
      <c r="N244" s="77">
        <v>1</v>
      </c>
      <c r="O244" s="4" t="str">
        <f t="shared" si="3"/>
        <v/>
      </c>
    </row>
    <row r="245" spans="1:15" ht="18" customHeight="1" x14ac:dyDescent="0.25">
      <c r="A245" s="59" t="s">
        <v>31</v>
      </c>
      <c r="B245" s="14" t="s">
        <v>53</v>
      </c>
      <c r="C245" s="60">
        <v>946</v>
      </c>
      <c r="D245" s="61" t="s">
        <v>266</v>
      </c>
      <c r="E245" s="68">
        <v>270</v>
      </c>
      <c r="F245" s="20"/>
      <c r="G24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45" s="36"/>
      <c r="I245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45" s="20"/>
      <c r="K24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45" s="34"/>
      <c r="M245" s="39"/>
      <c r="N245" s="77">
        <v>1</v>
      </c>
      <c r="O245" s="4" t="str">
        <f t="shared" si="3"/>
        <v/>
      </c>
    </row>
    <row r="246" spans="1:15" ht="18" customHeight="1" x14ac:dyDescent="0.25">
      <c r="A246" s="59" t="s">
        <v>31</v>
      </c>
      <c r="B246" s="14" t="s">
        <v>53</v>
      </c>
      <c r="C246" s="60">
        <v>763</v>
      </c>
      <c r="D246" s="61" t="s">
        <v>264</v>
      </c>
      <c r="E246" s="68">
        <v>270</v>
      </c>
      <c r="F246" s="20"/>
      <c r="G24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46" s="36"/>
      <c r="I246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46" s="20"/>
      <c r="K24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46" s="34"/>
      <c r="M246" s="39"/>
      <c r="N246" s="77">
        <v>1</v>
      </c>
      <c r="O246" s="4" t="str">
        <f t="shared" si="3"/>
        <v/>
      </c>
    </row>
    <row r="247" spans="1:15" ht="18" customHeight="1" x14ac:dyDescent="0.25">
      <c r="A247" s="59" t="s">
        <v>369</v>
      </c>
      <c r="B247" s="14" t="s">
        <v>53</v>
      </c>
      <c r="C247" s="60">
        <v>634</v>
      </c>
      <c r="D247" s="61" t="s">
        <v>267</v>
      </c>
      <c r="E247" s="68">
        <v>1364</v>
      </c>
      <c r="F247" s="20"/>
      <c r="G24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47" s="36"/>
      <c r="I247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47" s="20"/>
      <c r="K24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47" s="34"/>
      <c r="M247" s="39"/>
      <c r="N247" s="77">
        <v>1</v>
      </c>
      <c r="O247" s="4">
        <f t="shared" si="3"/>
        <v>0</v>
      </c>
    </row>
    <row r="248" spans="1:15" ht="18" customHeight="1" x14ac:dyDescent="0.25">
      <c r="A248" s="59" t="s">
        <v>32</v>
      </c>
      <c r="B248" s="14" t="s">
        <v>53</v>
      </c>
      <c r="C248" s="60">
        <v>948</v>
      </c>
      <c r="D248" s="61" t="s">
        <v>366</v>
      </c>
      <c r="E248" s="68">
        <v>1461</v>
      </c>
      <c r="F248" s="20"/>
      <c r="G24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48" s="36"/>
      <c r="I248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48" s="20"/>
      <c r="K24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48" s="34"/>
      <c r="M248" s="39"/>
      <c r="N248" s="77">
        <v>0</v>
      </c>
      <c r="O248" s="4">
        <f t="shared" si="3"/>
        <v>0</v>
      </c>
    </row>
    <row r="249" spans="1:15" ht="18" customHeight="1" x14ac:dyDescent="0.25">
      <c r="A249" s="59" t="s">
        <v>33</v>
      </c>
      <c r="B249" s="14" t="s">
        <v>53</v>
      </c>
      <c r="C249" s="60">
        <v>633</v>
      </c>
      <c r="D249" s="61" t="s">
        <v>367</v>
      </c>
      <c r="E249" s="68">
        <v>1448</v>
      </c>
      <c r="F249" s="20"/>
      <c r="G24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49" s="36"/>
      <c r="I249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49" s="20"/>
      <c r="K24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49" s="34"/>
      <c r="M249" s="39"/>
      <c r="N249" s="77">
        <v>0</v>
      </c>
      <c r="O249" s="4">
        <f t="shared" si="3"/>
        <v>0</v>
      </c>
    </row>
    <row r="250" spans="1:15" ht="18" customHeight="1" x14ac:dyDescent="0.25">
      <c r="A250" s="59" t="s">
        <v>33</v>
      </c>
      <c r="B250" s="14" t="s">
        <v>53</v>
      </c>
      <c r="C250" s="60">
        <v>949</v>
      </c>
      <c r="D250" s="61" t="s">
        <v>368</v>
      </c>
      <c r="E250" s="68">
        <v>1448</v>
      </c>
      <c r="F250" s="20"/>
      <c r="G25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50" s="36"/>
      <c r="I250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50" s="20"/>
      <c r="K25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50" s="34"/>
      <c r="M250" s="39"/>
      <c r="N250" s="77">
        <v>0</v>
      </c>
      <c r="O250" s="4">
        <f t="shared" si="3"/>
        <v>0</v>
      </c>
    </row>
    <row r="251" spans="1:15" ht="18" customHeight="1" x14ac:dyDescent="0.25">
      <c r="A251" s="59" t="s">
        <v>33</v>
      </c>
      <c r="B251" s="14" t="s">
        <v>53</v>
      </c>
      <c r="C251" s="60">
        <v>774</v>
      </c>
      <c r="D251" s="61" t="s">
        <v>252</v>
      </c>
      <c r="E251" s="68">
        <v>1448</v>
      </c>
      <c r="F251" s="20"/>
      <c r="G25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51" s="36"/>
      <c r="I251" s="5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51" s="20"/>
      <c r="K25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  <c r="L251" s="34"/>
      <c r="M251" s="39"/>
      <c r="N251" s="77">
        <v>0</v>
      </c>
      <c r="O251" s="4">
        <f t="shared" si="3"/>
        <v>0</v>
      </c>
    </row>
    <row r="252" spans="1:15" ht="18" customHeight="1" x14ac:dyDescent="0.25">
      <c r="A252" s="29" t="s">
        <v>61</v>
      </c>
      <c r="B252" s="30"/>
      <c r="C252" s="30"/>
      <c r="D252" s="30"/>
      <c r="E252" s="31"/>
      <c r="F252" s="47">
        <f>SUM(F253:F276)</f>
        <v>0</v>
      </c>
      <c r="G252" s="48">
        <f>SUM(G253:G276)</f>
        <v>0</v>
      </c>
      <c r="H252" s="40"/>
      <c r="I252" s="40"/>
      <c r="J252" s="47">
        <f>SUM(J253:J276)</f>
        <v>0</v>
      </c>
      <c r="K252" s="48">
        <f>SUM(K253:K276)</f>
        <v>0</v>
      </c>
      <c r="O252" s="4">
        <f>SUM(O8:O251)</f>
        <v>0</v>
      </c>
    </row>
    <row r="253" spans="1:15" ht="18" customHeight="1" x14ac:dyDescent="0.25">
      <c r="A253" s="11" t="s">
        <v>34</v>
      </c>
      <c r="B253" s="14" t="s">
        <v>55</v>
      </c>
      <c r="C253" s="12"/>
      <c r="D253" s="12"/>
      <c r="E253" s="28">
        <v>755</v>
      </c>
      <c r="F253" s="36"/>
      <c r="G25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53" s="36"/>
      <c r="I253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53" s="36"/>
      <c r="K25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54" spans="1:15" ht="18" customHeight="1" x14ac:dyDescent="0.25">
      <c r="A254" s="15" t="s">
        <v>63</v>
      </c>
      <c r="B254" s="78" t="s">
        <v>55</v>
      </c>
      <c r="C254" s="16"/>
      <c r="D254" s="16"/>
      <c r="E254" s="28">
        <v>292</v>
      </c>
      <c r="F254" s="36"/>
      <c r="G25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54" s="36"/>
      <c r="I254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54" s="36"/>
      <c r="K25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55" spans="1:15" ht="18" customHeight="1" x14ac:dyDescent="0.25">
      <c r="A255" s="13" t="s">
        <v>35</v>
      </c>
      <c r="B255" s="14" t="s">
        <v>55</v>
      </c>
      <c r="C255" s="14"/>
      <c r="D255" s="14"/>
      <c r="E255" s="28">
        <v>623</v>
      </c>
      <c r="F255" s="36"/>
      <c r="G25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55" s="36"/>
      <c r="I255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55" s="36"/>
      <c r="K25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56" spans="1:15" ht="18" customHeight="1" x14ac:dyDescent="0.25">
      <c r="A256" s="13" t="s">
        <v>36</v>
      </c>
      <c r="B256" s="14" t="s">
        <v>55</v>
      </c>
      <c r="C256" s="14"/>
      <c r="D256" s="14"/>
      <c r="E256" s="28">
        <v>379</v>
      </c>
      <c r="F256" s="36"/>
      <c r="G25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56" s="36"/>
      <c r="I256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56" s="36"/>
      <c r="K25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57" spans="1:11" ht="18" customHeight="1" x14ac:dyDescent="0.25">
      <c r="A257" s="13" t="s">
        <v>37</v>
      </c>
      <c r="B257" s="14" t="s">
        <v>55</v>
      </c>
      <c r="C257" s="14"/>
      <c r="D257" s="14"/>
      <c r="E257" s="28">
        <v>384</v>
      </c>
      <c r="F257" s="36"/>
      <c r="G25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57" s="36"/>
      <c r="I257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57" s="36"/>
      <c r="K25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58" spans="1:11" ht="18" customHeight="1" x14ac:dyDescent="0.25">
      <c r="A258" s="13" t="s">
        <v>38</v>
      </c>
      <c r="B258" s="14" t="s">
        <v>55</v>
      </c>
      <c r="C258" s="14"/>
      <c r="D258" s="14"/>
      <c r="E258" s="28">
        <v>450</v>
      </c>
      <c r="F258" s="36"/>
      <c r="G25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58" s="36"/>
      <c r="I258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58" s="36"/>
      <c r="K25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59" spans="1:11" ht="18" customHeight="1" x14ac:dyDescent="0.25">
      <c r="A259" s="13" t="s">
        <v>39</v>
      </c>
      <c r="B259" s="14" t="s">
        <v>55</v>
      </c>
      <c r="C259" s="14"/>
      <c r="D259" s="14"/>
      <c r="E259" s="28">
        <v>1911</v>
      </c>
      <c r="F259" s="36"/>
      <c r="G25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59" s="36"/>
      <c r="I259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59" s="36"/>
      <c r="K25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60" spans="1:11" ht="18" customHeight="1" x14ac:dyDescent="0.25">
      <c r="A260" s="13" t="s">
        <v>40</v>
      </c>
      <c r="B260" s="14" t="s">
        <v>55</v>
      </c>
      <c r="C260" s="14"/>
      <c r="D260" s="14"/>
      <c r="E260" s="28">
        <v>457</v>
      </c>
      <c r="F260" s="36"/>
      <c r="G26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60" s="36"/>
      <c r="I260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60" s="36"/>
      <c r="K26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61" spans="1:11" ht="18" customHeight="1" x14ac:dyDescent="0.25">
      <c r="A261" s="15" t="s">
        <v>64</v>
      </c>
      <c r="B261" s="78" t="s">
        <v>55</v>
      </c>
      <c r="C261" s="16"/>
      <c r="D261" s="16"/>
      <c r="E261" s="28">
        <v>84</v>
      </c>
      <c r="F261" s="36"/>
      <c r="G26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61" s="36"/>
      <c r="I261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61" s="36"/>
      <c r="K26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62" spans="1:11" ht="18" customHeight="1" x14ac:dyDescent="0.25">
      <c r="A262" s="15" t="s">
        <v>65</v>
      </c>
      <c r="B262" s="78" t="s">
        <v>55</v>
      </c>
      <c r="C262" s="16"/>
      <c r="D262" s="16"/>
      <c r="E262" s="28">
        <v>36</v>
      </c>
      <c r="F262" s="36"/>
      <c r="G26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62" s="36"/>
      <c r="I262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62" s="36"/>
      <c r="K26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63" spans="1:11" ht="18" customHeight="1" x14ac:dyDescent="0.25">
      <c r="A263" s="11" t="s">
        <v>41</v>
      </c>
      <c r="B263" s="14" t="s">
        <v>55</v>
      </c>
      <c r="C263" s="12"/>
      <c r="D263" s="12"/>
      <c r="E263" s="28">
        <v>156</v>
      </c>
      <c r="F263" s="36"/>
      <c r="G26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63" s="36"/>
      <c r="I263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63" s="36"/>
      <c r="K26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64" spans="1:11" ht="18" customHeight="1" x14ac:dyDescent="0.25">
      <c r="A264" s="13" t="s">
        <v>42</v>
      </c>
      <c r="B264" s="14" t="s">
        <v>55</v>
      </c>
      <c r="C264" s="14"/>
      <c r="D264" s="14"/>
      <c r="E264" s="28">
        <v>90</v>
      </c>
      <c r="F264" s="36"/>
      <c r="G26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64" s="36"/>
      <c r="I264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64" s="36"/>
      <c r="K26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65" spans="1:11" ht="18" customHeight="1" x14ac:dyDescent="0.25">
      <c r="A265" s="15"/>
      <c r="B265" s="78"/>
      <c r="C265" s="16"/>
      <c r="D265" s="16"/>
      <c r="E265" s="28"/>
      <c r="F265" s="36"/>
      <c r="G26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65" s="36"/>
      <c r="I265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65" s="36"/>
      <c r="K26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66" spans="1:11" ht="18" customHeight="1" x14ac:dyDescent="0.25">
      <c r="A266" s="13" t="s">
        <v>43</v>
      </c>
      <c r="B266" s="14" t="s">
        <v>55</v>
      </c>
      <c r="C266" s="14"/>
      <c r="D266" s="14"/>
      <c r="E266" s="28">
        <v>709</v>
      </c>
      <c r="F266" s="36"/>
      <c r="G26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66" s="36"/>
      <c r="I266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66" s="36"/>
      <c r="K26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67" spans="1:11" ht="18" customHeight="1" x14ac:dyDescent="0.25">
      <c r="A267" s="13" t="s">
        <v>44</v>
      </c>
      <c r="B267" s="14" t="s">
        <v>55</v>
      </c>
      <c r="C267" s="14"/>
      <c r="D267" s="14"/>
      <c r="E267" s="28">
        <v>233</v>
      </c>
      <c r="F267" s="36"/>
      <c r="G267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67" s="36"/>
      <c r="I267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67" s="36"/>
      <c r="K267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68" spans="1:11" ht="18" customHeight="1" x14ac:dyDescent="0.25">
      <c r="A268" s="11" t="s">
        <v>45</v>
      </c>
      <c r="B268" s="14" t="s">
        <v>55</v>
      </c>
      <c r="C268" s="12"/>
      <c r="D268" s="12"/>
      <c r="E268" s="28">
        <v>10.77</v>
      </c>
      <c r="F268" s="36"/>
      <c r="G268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68" s="36"/>
      <c r="I268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68" s="36"/>
      <c r="K268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69" spans="1:11" ht="18" customHeight="1" x14ac:dyDescent="0.25">
      <c r="A269" s="13" t="s">
        <v>46</v>
      </c>
      <c r="B269" s="14" t="s">
        <v>55</v>
      </c>
      <c r="C269" s="14"/>
      <c r="D269" s="14"/>
      <c r="E269" s="28">
        <v>17.79</v>
      </c>
      <c r="F269" s="36"/>
      <c r="G269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69" s="36"/>
      <c r="I269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69" s="36"/>
      <c r="K269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70" spans="1:11" ht="18" customHeight="1" x14ac:dyDescent="0.25">
      <c r="A270" s="13" t="s">
        <v>47</v>
      </c>
      <c r="B270" s="14" t="s">
        <v>55</v>
      </c>
      <c r="C270" s="14"/>
      <c r="D270" s="14"/>
      <c r="E270" s="28">
        <v>16.07</v>
      </c>
      <c r="F270" s="36"/>
      <c r="G270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70" s="36"/>
      <c r="I270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70" s="36"/>
      <c r="K270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71" spans="1:11" ht="18" customHeight="1" x14ac:dyDescent="0.25">
      <c r="A271" s="13" t="s">
        <v>48</v>
      </c>
      <c r="B271" s="14" t="s">
        <v>55</v>
      </c>
      <c r="C271" s="14"/>
      <c r="D271" s="14"/>
      <c r="E271" s="28">
        <v>16.07</v>
      </c>
      <c r="F271" s="36"/>
      <c r="G271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71" s="36"/>
      <c r="I271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71" s="36"/>
      <c r="K271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72" spans="1:11" ht="18" customHeight="1" x14ac:dyDescent="0.25">
      <c r="A272" s="13" t="s">
        <v>49</v>
      </c>
      <c r="B272" s="14" t="s">
        <v>55</v>
      </c>
      <c r="C272" s="14"/>
      <c r="D272" s="14"/>
      <c r="E272" s="28">
        <v>16.07</v>
      </c>
      <c r="F272" s="36"/>
      <c r="G272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72" s="36"/>
      <c r="I272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72" s="36"/>
      <c r="K272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73" spans="1:11" ht="18" customHeight="1" x14ac:dyDescent="0.25">
      <c r="A273" s="13" t="s">
        <v>50</v>
      </c>
      <c r="B273" s="14" t="s">
        <v>55</v>
      </c>
      <c r="C273" s="14"/>
      <c r="D273" s="14"/>
      <c r="E273" s="28">
        <v>1</v>
      </c>
      <c r="F273" s="36"/>
      <c r="G273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73" s="36"/>
      <c r="I273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73" s="36"/>
      <c r="K273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74" spans="1:11" ht="18" customHeight="1" x14ac:dyDescent="0.25">
      <c r="A274" s="13" t="s">
        <v>51</v>
      </c>
      <c r="B274" s="14" t="s">
        <v>55</v>
      </c>
      <c r="C274" s="14"/>
      <c r="D274" s="14"/>
      <c r="E274" s="28">
        <v>1</v>
      </c>
      <c r="F274" s="36"/>
      <c r="G274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74" s="36"/>
      <c r="I274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74" s="36"/>
      <c r="K274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75" spans="1:11" ht="18" customHeight="1" x14ac:dyDescent="0.25">
      <c r="A275" s="11"/>
      <c r="B275" s="14"/>
      <c r="C275" s="12"/>
      <c r="D275" s="12"/>
      <c r="E275" s="28"/>
      <c r="F275" s="36"/>
      <c r="G275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75" s="36"/>
      <c r="I275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75" s="36"/>
      <c r="K275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76" spans="1:11" ht="18" customHeight="1" x14ac:dyDescent="0.25">
      <c r="A276" s="11" t="s">
        <v>52</v>
      </c>
      <c r="B276" s="12" t="s">
        <v>56</v>
      </c>
      <c r="C276" s="12"/>
      <c r="D276" s="12"/>
      <c r="E276" s="28">
        <v>84</v>
      </c>
      <c r="F276" s="36"/>
      <c r="G276" s="27" t="str">
        <f>IF(Tabuľka35[[#This Row],[Koeficient štandardného výstupu v EUR  na mernú jednotku]]*Tabuľka35[[#This Row],[počet/výmera v čase predloženia ŽoNFP8]]=0,"",Tabuľka35[[#This Row],[Koeficient štandardného výstupu v EUR  na mernú jednotku]]*Tabuľka35[[#This Row],[počet/výmera v čase predloženia ŽoNFP8]])</f>
        <v/>
      </c>
      <c r="H276" s="36"/>
      <c r="I276" s="4">
        <f>IF(AND(Tabuľka35[[#This Row],[počet/výmera v čase predloženia ŽoNFP8]]&gt;0,Tabuľka35[[#This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ŽoNFP8]]=""),1,0))</f>
        <v>0</v>
      </c>
      <c r="J276" s="36"/>
      <c r="K276" s="27" t="str">
        <f>IF(Tabuľka35[[#This Row],[Koeficient štandardného výstupu v EUR  na mernú jednotku]]*Tabuľka35[[#This Row],[počet/výmera podľa podnikateľského plánu8]]=0,"",Tabuľka35[[#This Row],[Koeficient štandardného výstupu v EUR  na mernú jednotku]]*Tabuľka35[[#This Row],[počet/výmera podľa podnikateľského plánu8]])</f>
        <v/>
      </c>
    </row>
    <row r="277" spans="1:11" ht="18" customHeight="1" x14ac:dyDescent="0.25">
      <c r="A277" s="22" t="s">
        <v>66</v>
      </c>
      <c r="B277" s="23"/>
      <c r="C277" s="23"/>
      <c r="D277" s="23"/>
      <c r="E277" s="24"/>
      <c r="F277" s="25"/>
      <c r="G277" s="26">
        <f>SUM(G253:G276,G8:G251)</f>
        <v>0</v>
      </c>
      <c r="H277" s="25"/>
      <c r="I277" s="25"/>
      <c r="J277" s="25"/>
      <c r="K277" s="26">
        <f>SUM(K253:K276,K8:K251)</f>
        <v>0</v>
      </c>
    </row>
    <row r="278" spans="1:11" x14ac:dyDescent="0.25">
      <c r="A278" s="87" t="str">
        <f>IF(AND(Tabuľka35[[#Totals],[Dosiahnutý štandardný výstup v čase predloženia ŽoNFP7]]=0,Tabuľka35[[#Totals],[Dosiahnutý štandardný výstup podľa podnikateľského plánu7]]=0),"",IF(AND(Tabuľka35[[#Totals],[Dosiahnutý štandardný výstup v čase predloženia ŽoNFP7]]=0,Tabuľka35[[#Totals],[Dosiahnutý štandardný výstup podľa podnikateľského plánu7]]&gt;0),"",IF(AND(Tabuľka35[[#Totals],[Dosiahnutý štandardný výstup v čase predloženia ŽoNFP7]]&gt;0,Tabuľka35[[#Totals],[Dosiahnutý štandardný výstup podľa podnikateľského plánu7]]=0),"",IF(Tabuľka35[[#Totals],[Dosiahnutý štandardný výstup podľa podnikateľského plánu7]]&lt;Tabuľka35[[#Totals],[Dosiahnutý štandardný výstup v čase predloženia ŽoNFP7]],"hodnota štandardného výstupu podnikateľského plánu nedosahuje hodnotu štandardného výstupu pri podaní ŽoNFP",""))))</f>
        <v/>
      </c>
      <c r="B278" s="87"/>
      <c r="C278" s="87"/>
      <c r="D278" s="87"/>
      <c r="E278" s="87"/>
      <c r="F278" s="87"/>
    </row>
    <row r="279" spans="1:11" x14ac:dyDescent="0.25">
      <c r="A279" s="5"/>
      <c r="B279" s="5"/>
      <c r="C279" s="5"/>
      <c r="D279" s="5"/>
    </row>
    <row r="280" spans="1:11" x14ac:dyDescent="0.25">
      <c r="A280" s="82" t="str">
        <f>IF(Tabuľka35[[#Totals],[Dosiahnutý štandardný výstup v čase predloženia ŽoNFP7]]=0,"nie sú vyplnené hodnoty v čase predloženia ŽoNFP","")</f>
        <v>nie sú vyplnené hodnoty v čase predloženia ŽoNFP</v>
      </c>
      <c r="B280" s="82"/>
      <c r="C280" s="52"/>
      <c r="D280" s="52"/>
    </row>
    <row r="281" spans="1:11" x14ac:dyDescent="0.25">
      <c r="A281" s="82" t="str">
        <f>IF(Tabuľka35[[#Totals],[Dosiahnutý štandardný výstup v čase predloženia ŽoNFP7]]=0,"",IF(Tabuľka35[[#Totals],[Dosiahnutý štandardný výstup v čase predloženia ŽoNFP7]]&lt;=4000,"hodnota štandardného výstupu pri predložení ŽoNFP nedosahuje minimálnu hranicu",IF(Tabuľka35[[#Totals],[Dosiahnutý štandardný výstup v čase predloženia ŽoNFP7]]&gt;9999,"hodnota štandardného výstupu pri predložení ŽoNFP presahuje maximálnu hranicu","")))</f>
        <v/>
      </c>
      <c r="B281" s="82"/>
      <c r="C281" s="52"/>
      <c r="D281" s="52"/>
    </row>
    <row r="282" spans="1:11" x14ac:dyDescent="0.25">
      <c r="A282" s="87" t="str">
        <f>IF(Tabuľka35[[#Totals],[Dosiahnutý štandardný výstup podľa podnikateľského plánu7]]=0,"nie sú vyplnené hodnoty podnikateľského plánu","")</f>
        <v>nie sú vyplnené hodnoty podnikateľského plánu</v>
      </c>
      <c r="B282" s="87"/>
      <c r="C282" s="53"/>
      <c r="D282" s="53"/>
    </row>
    <row r="283" spans="1:11" ht="17.25" customHeight="1" x14ac:dyDescent="0.25">
      <c r="A283" s="81" t="s">
        <v>71</v>
      </c>
      <c r="B283" s="81"/>
      <c r="C283" s="81"/>
      <c r="D283" s="81"/>
      <c r="E283" s="81"/>
      <c r="F283" s="81"/>
      <c r="G283" s="81"/>
    </row>
    <row r="284" spans="1:11" x14ac:dyDescent="0.25">
      <c r="A284" s="81" t="s">
        <v>72</v>
      </c>
      <c r="B284" s="81"/>
      <c r="C284" s="81"/>
      <c r="D284" s="81"/>
      <c r="E284" s="81"/>
      <c r="F284" s="81"/>
      <c r="G284" s="81"/>
    </row>
    <row r="285" spans="1:11" ht="31.5" customHeight="1" x14ac:dyDescent="0.25">
      <c r="A285" s="81" t="s">
        <v>73</v>
      </c>
      <c r="B285" s="81"/>
      <c r="C285" s="81"/>
      <c r="D285" s="81"/>
      <c r="E285" s="81"/>
      <c r="F285" s="81"/>
      <c r="G285" s="81"/>
    </row>
    <row r="286" spans="1:11" x14ac:dyDescent="0.25">
      <c r="A286" s="81" t="s">
        <v>74</v>
      </c>
      <c r="B286" s="81"/>
      <c r="C286" s="81"/>
      <c r="D286" s="81"/>
      <c r="E286" s="81"/>
      <c r="F286" s="81"/>
      <c r="G286" s="81"/>
    </row>
    <row r="287" spans="1:11" x14ac:dyDescent="0.25">
      <c r="A287" s="81" t="s">
        <v>75</v>
      </c>
      <c r="B287" s="81"/>
      <c r="C287" s="81"/>
      <c r="D287" s="81"/>
      <c r="E287" s="81"/>
      <c r="F287" s="81"/>
      <c r="G287" s="81"/>
    </row>
    <row r="288" spans="1:11" x14ac:dyDescent="0.25">
      <c r="A288" s="81" t="s">
        <v>76</v>
      </c>
      <c r="B288" s="81"/>
      <c r="C288" s="81"/>
      <c r="D288" s="81"/>
      <c r="E288" s="81"/>
      <c r="F288" s="81"/>
      <c r="G288" s="81"/>
    </row>
    <row r="289" spans="1:7" x14ac:dyDescent="0.25">
      <c r="A289" s="81" t="s">
        <v>77</v>
      </c>
      <c r="B289" s="81"/>
      <c r="C289" s="81"/>
      <c r="D289" s="81"/>
      <c r="E289" s="81"/>
      <c r="F289" s="81"/>
      <c r="G289" s="81"/>
    </row>
    <row r="290" spans="1:7" ht="54" customHeight="1" x14ac:dyDescent="0.25">
      <c r="A290" s="81" t="s">
        <v>68</v>
      </c>
      <c r="B290" s="81"/>
      <c r="C290" s="81"/>
      <c r="D290" s="81"/>
      <c r="E290" s="81"/>
      <c r="F290" s="81"/>
      <c r="G290" s="81"/>
    </row>
    <row r="291" spans="1:7" x14ac:dyDescent="0.25">
      <c r="A291" s="81" t="s">
        <v>69</v>
      </c>
      <c r="B291" s="81"/>
      <c r="C291" s="81"/>
      <c r="D291" s="81"/>
      <c r="E291" s="81"/>
      <c r="F291" s="81"/>
      <c r="G291" s="81"/>
    </row>
    <row r="292" spans="1:7" ht="25.5" customHeight="1" x14ac:dyDescent="0.25">
      <c r="A292" s="81" t="s">
        <v>78</v>
      </c>
      <c r="B292" s="81"/>
      <c r="C292" s="81"/>
      <c r="D292" s="81"/>
      <c r="E292" s="81"/>
      <c r="F292" s="81"/>
      <c r="G292" s="81"/>
    </row>
  </sheetData>
  <sheetProtection sheet="1" objects="1" scenarios="1"/>
  <mergeCells count="16">
    <mergeCell ref="B4:G4"/>
    <mergeCell ref="A287:G287"/>
    <mergeCell ref="A288:G288"/>
    <mergeCell ref="A289:G289"/>
    <mergeCell ref="B3:H3"/>
    <mergeCell ref="A282:B282"/>
    <mergeCell ref="A278:F278"/>
    <mergeCell ref="A290:G290"/>
    <mergeCell ref="A291:G291"/>
    <mergeCell ref="A292:G292"/>
    <mergeCell ref="A280:B280"/>
    <mergeCell ref="A281:B281"/>
    <mergeCell ref="A283:G283"/>
    <mergeCell ref="A284:G284"/>
    <mergeCell ref="A285:G285"/>
    <mergeCell ref="A286:G286"/>
  </mergeCells>
  <conditionalFormatting sqref="A280">
    <cfRule type="cellIs" dxfId="30" priority="23" operator="equal">
      <formula>"nie sú vyplnené hodnoty v čase predloženia ŽoNFP"</formula>
    </cfRule>
  </conditionalFormatting>
  <conditionalFormatting sqref="A281">
    <cfRule type="cellIs" dxfId="29" priority="21" operator="equal">
      <formula>"hodnota štandardného výstupu pri predložení ŽoNFP presahuje maximálnu hranicu"</formula>
    </cfRule>
    <cfRule type="cellIs" dxfId="28" priority="22" operator="equal">
      <formula>"hodnota štandardného výstupu pri predložení ŽoNFP nedosahuje minimálnu hranicu"</formula>
    </cfRule>
  </conditionalFormatting>
  <conditionalFormatting sqref="F8:F276">
    <cfRule type="expression" dxfId="27" priority="18">
      <formula>I8=1</formula>
    </cfRule>
  </conditionalFormatting>
  <conditionalFormatting sqref="G8:G276">
    <cfRule type="expression" dxfId="26" priority="17">
      <formula>I8=1</formula>
    </cfRule>
  </conditionalFormatting>
  <conditionalFormatting sqref="H253:H276 H8:H251">
    <cfRule type="expression" dxfId="25" priority="16">
      <formula>I8=1</formula>
    </cfRule>
  </conditionalFormatting>
  <conditionalFormatting sqref="J252">
    <cfRule type="expression" dxfId="24" priority="7">
      <formula>L252=1</formula>
    </cfRule>
  </conditionalFormatting>
  <conditionalFormatting sqref="K252">
    <cfRule type="expression" dxfId="23" priority="6">
      <formula>L252=1</formula>
    </cfRule>
  </conditionalFormatting>
  <conditionalFormatting sqref="A282:D282">
    <cfRule type="cellIs" dxfId="22" priority="5" operator="equal">
      <formula>"nie sú vyplnené hodnoty podnikateľského plánu"</formula>
    </cfRule>
  </conditionalFormatting>
  <conditionalFormatting sqref="A278">
    <cfRule type="cellIs" dxfId="21" priority="4" operator="equal">
      <formula>"hodnota štandardného výstupu podnikateľského plánu nedosahuje hodnotu štandardného výstupu pri podaní ŽoNFP"</formula>
    </cfRule>
  </conditionalFormatting>
  <conditionalFormatting sqref="J1">
    <cfRule type="cellIs" dxfId="20" priority="3" operator="equal">
      <formula>"Počet chýb"</formula>
    </cfRule>
  </conditionalFormatting>
  <conditionalFormatting sqref="K1">
    <cfRule type="cellIs" dxfId="19" priority="1" operator="equal">
      <formula>""</formula>
    </cfRule>
    <cfRule type="cellIs" dxfId="18" priority="2" operator="greaterThan">
      <formula>0</formula>
    </cfRule>
  </conditionalFormatting>
  <dataValidations count="2">
    <dataValidation type="whole" allowBlank="1" showInputMessage="1" showErrorMessage="1" prompt="zadajte celé číslo" sqref="F253:F276 J253:J276" xr:uid="{00000000-0002-0000-0500-000000000000}">
      <formula1>0</formula1>
      <formula2>10000000</formula2>
    </dataValidation>
    <dataValidation type="list" allowBlank="1" showInputMessage="1" showErrorMessage="1" sqref="H8:H48 H253:H276 H50:H251" xr:uid="{00000000-0002-0000-0500-000001000000}">
      <formula1>$L$10:$L$33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55" fitToHeight="6" orientation="landscape" r:id="rId1"/>
  <headerFooter>
    <oddFooter>&amp;C&amp;8&amp;P / &amp;N</oddFooter>
  </headerFooter>
  <ignoredErrors>
    <ignoredError sqref="G7:G8 G252:G276 K7 K252 G9:G98 G99:G240 G241:G251" calculatedColumn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Pokyny</vt:lpstr>
      <vt:lpstr>Bratislavský_kraj</vt:lpstr>
      <vt:lpstr>Západné Slovensko</vt:lpstr>
      <vt:lpstr>Stredné Slovensko</vt:lpstr>
      <vt:lpstr>Východné Slovensko</vt:lpstr>
      <vt:lpstr>Hárok1</vt:lpstr>
      <vt:lpstr>VSlovensko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2020-02-04T07:04:27Z</cp:lastPrinted>
  <dcterms:created xsi:type="dcterms:W3CDTF">2019-11-11T13:03:19Z</dcterms:created>
  <dcterms:modified xsi:type="dcterms:W3CDTF">2023-05-10T10:10:52Z</dcterms:modified>
</cp:coreProperties>
</file>