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delis\Desktop\final\"/>
    </mc:Choice>
  </mc:AlternateContent>
  <xr:revisionPtr revIDLastSave="0" documentId="13_ncr:1_{876ECF20-BEB0-483C-A958-23A6F0858765}" xr6:coauthVersionLast="47" xr6:coauthVersionMax="47" xr10:uidLastSave="{00000000-0000-0000-0000-000000000000}"/>
  <bookViews>
    <workbookView xWindow="-120" yWindow="-120" windowWidth="29040" windowHeight="15840" xr2:uid="{FA677644-0294-4D51-87EB-4BA9F1B416C9}"/>
  </bookViews>
  <sheets>
    <sheet name="výpočet" sheetId="1" r:id="rId1"/>
    <sheet name="číselní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C24" i="1"/>
  <c r="C25" i="1" s="1"/>
  <c r="C21" i="1"/>
  <c r="C22" i="1" s="1"/>
  <c r="C14" i="1"/>
  <c r="C16" i="1" s="1"/>
  <c r="C12" i="1" a="1"/>
  <c r="C12" i="1" s="1"/>
  <c r="C13" i="1" s="1"/>
  <c r="C28" i="1" l="1"/>
  <c r="C17" i="1"/>
  <c r="C29" i="1" s="1"/>
  <c r="C3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<sst xmlns="http://schemas.openxmlformats.org/spreadsheetml/2006/main" count="62" uniqueCount="62">
  <si>
    <t>Rozdiel  riadku D A E (ak je viacej alebo rovný 0,00 EUR uplatní sa zvýšenie stropu pomoci   o 0,5 %)</t>
  </si>
  <si>
    <t xml:space="preserve">Max. strop pomoci </t>
  </si>
  <si>
    <t xml:space="preserve">Celkové výdavky za daný  kalendárny rok </t>
  </si>
  <si>
    <t>H</t>
  </si>
  <si>
    <r>
      <t>Výdavky  na výskum a vývoj udržateľných výrobných metód</t>
    </r>
    <r>
      <rPr>
        <sz val="11"/>
        <color theme="1"/>
        <rFont val="Times New Roman"/>
        <family val="1"/>
        <charset val="238"/>
      </rPr>
      <t xml:space="preserve"> </t>
    </r>
  </si>
  <si>
    <t>J</t>
  </si>
  <si>
    <t>Označenie riadka a jeho výpočet</t>
  </si>
  <si>
    <t>Žiadateľ (názov organizácie výrobcov/združenia organizácie výrobcov - OV/ZOV):</t>
  </si>
  <si>
    <t xml:space="preserve">Príloha č. 10 Príručky pre žiadateľov o  schválenie operačného program financovanie operačných fondov organizácie výrobcov a nadnárodnej organizácie výrobcov, združenia organizácií výrobcov v sektore ovocia a zeleniny na základe nariadenia Európskeho parlamentu a Rady (EÚ) 2021/2115  </t>
  </si>
  <si>
    <t xml:space="preserve">Výpočet podpory k žiadosti o platbu zostatku </t>
  </si>
  <si>
    <t>rok</t>
  </si>
  <si>
    <t xml:space="preserve">skratka typu organizácie </t>
  </si>
  <si>
    <t xml:space="preserve">popis </t>
  </si>
  <si>
    <t>OV</t>
  </si>
  <si>
    <t xml:space="preserve">organizácie výrobcov </t>
  </si>
  <si>
    <t>NOV</t>
  </si>
  <si>
    <t xml:space="preserve">nadnárodná organizácia výrobcov </t>
  </si>
  <si>
    <t xml:space="preserve">združenie organizácie výrobcov </t>
  </si>
  <si>
    <t xml:space="preserve">nadnárodná  združenie organizácie výrobcov </t>
  </si>
  <si>
    <t xml:space="preserve">Popis riadku a  vysvetlenie </t>
  </si>
  <si>
    <t>poznámka žiadateľa</t>
  </si>
  <si>
    <t>ZOV</t>
  </si>
  <si>
    <t>NZOV</t>
  </si>
  <si>
    <t>stropu podpory bez 0,5 % navýšenia - asutomaticky doplnený
(ďalej len „limit“)</t>
  </si>
  <si>
    <t>0,5 %  VMP RO  - limity sa môžu zvýšiť o 0,5 percentuálneho bodu za predpokladu, že suma presahujúca príslušný percentuálny podiel stanovený v prvom pododseku sa použije výlučne na jednu alebo viacero intervencií spojených s cieľmi uvedenými v článku 46 písm. d), e), f), h), i) a j) nariadenia EP a R (EÚ) 2021/2115.</t>
  </si>
  <si>
    <r>
      <t xml:space="preserve">Podpora na intervencie spojených s cieľmi uvedenými v článku 46 písm. d), e), f), h), i) a j) nariadenia EP a R (EÚ) 2021/2115;  </t>
    </r>
    <r>
      <rPr>
        <b/>
        <sz val="11"/>
        <color theme="1"/>
        <rFont val="Times New Roman"/>
        <family val="1"/>
        <charset val="238"/>
      </rPr>
      <t>zadať údaj</t>
    </r>
  </si>
  <si>
    <r>
      <t>typ organizácie -</t>
    </r>
    <r>
      <rPr>
        <b/>
        <sz val="11"/>
        <color theme="1"/>
        <rFont val="Calibri"/>
        <family val="2"/>
        <charset val="238"/>
        <scheme val="minor"/>
      </rPr>
      <t xml:space="preserve"> výber zo zoznamu </t>
    </r>
  </si>
  <si>
    <t xml:space="preserve">B [ %] </t>
  </si>
  <si>
    <t>A [EUR]</t>
  </si>
  <si>
    <t xml:space="preserve">C = B x A [ EUR] </t>
  </si>
  <si>
    <t xml:space="preserve">D = 0,5 % x A [ EUR] </t>
  </si>
  <si>
    <t xml:space="preserve">E [ EUR] </t>
  </si>
  <si>
    <t>F= E-D</t>
  </si>
  <si>
    <t>G= C +D (ak F=&gt;0)</t>
  </si>
  <si>
    <t>Percento podpory 50 % alebo 60 % podľa časti B1 žiadosti</t>
  </si>
  <si>
    <t xml:space="preserve">I  [ %] </t>
  </si>
  <si>
    <t xml:space="preserve">L=J*I (ak je K&gt;=5  %, tak 80 %) </t>
  </si>
  <si>
    <t>K= J/H</t>
  </si>
  <si>
    <t xml:space="preserve">Predbežne vypočítaná podpora na výskum a vývoj udržateľných výrobných metód </t>
  </si>
  <si>
    <r>
      <t>Výdavky  na  vývoj a uplatňovanie výrobných metód a techník, noriem.
a 
prispievanie k zmierňovaniu zmeny klímy a adaptácii na ňu</t>
    </r>
    <r>
      <rPr>
        <sz val="11"/>
        <color theme="1"/>
        <rFont val="Times New Roman"/>
        <family val="1"/>
        <charset val="238"/>
      </rPr>
      <t xml:space="preserve"> </t>
    </r>
  </si>
  <si>
    <t>M</t>
  </si>
  <si>
    <t>Suma v EUR / % podiel</t>
  </si>
  <si>
    <t xml:space="preserve">% podiel výdavkov   na  vývoj a uplatňovanie výrobných metód a techník, noriem.
a 
prispievanie k zmierňovaniu zmeny klímy a adaptácii na ňu </t>
  </si>
  <si>
    <t xml:space="preserve">% podiel výdavkov na výskum a vývoj udržateľných výrobných metód na celkových výdavkov v kalendárnom roku, ak je podiel týchto výdavkov viac ako 5 %, percento podpory sa zvýši na 80 % </t>
  </si>
  <si>
    <t>N = M / H</t>
  </si>
  <si>
    <t xml:space="preserve">Predbežne vypočítaná podpora na výdavky  na  vývoj a uplatňovanie výrobných metód a techník, noriem.
a 
prispievanie k zmierňovaniu zmeny klímy a adaptácii na ňu </t>
  </si>
  <si>
    <t xml:space="preserve">O=M*I (ak je N&gt;=20  %, tak 80 %) </t>
  </si>
  <si>
    <r>
      <t>Výdavky  na sťahovanie z trhu  a na akcie súvisiace s odborným poradenstvom poskytovaným iným organizáciám výrobcov</t>
    </r>
    <r>
      <rPr>
        <sz val="11"/>
        <color theme="1"/>
        <rFont val="Times New Roman"/>
        <family val="1"/>
        <charset val="238"/>
      </rPr>
      <t xml:space="preserve"> </t>
    </r>
  </si>
  <si>
    <t>P</t>
  </si>
  <si>
    <t xml:space="preserve">Predbežne vypočítaná podpora na výdavky  na sťahovanie z trhu  a na akcie súvisiace s odborným poradenstvom poskytovaným iným organizáciám výrobcov </t>
  </si>
  <si>
    <t>Q =P</t>
  </si>
  <si>
    <t xml:space="preserve">celková predbežne vypočítaná podpora </t>
  </si>
  <si>
    <t xml:space="preserve">R = (H - (J+M+P) )*I + L+O+Q </t>
  </si>
  <si>
    <t>Podpora (EUR)  v danom roku - najnižšia z hodnôt G, R</t>
  </si>
  <si>
    <t>S= MIN (G;R)</t>
  </si>
  <si>
    <t xml:space="preserve">Suma vyplatených preddavkov v danom roku </t>
  </si>
  <si>
    <t>T</t>
  </si>
  <si>
    <t xml:space="preserve">prosím vyplňte pole v stlpci "Suma v EUR/ % podiel) </t>
  </si>
  <si>
    <t>výška VMP v referenčnom období (VMP RO) - prosím zadať údaj</t>
  </si>
  <si>
    <r>
      <t xml:space="preserve"> % limit stropu podpory bez 0,5 % navýšenia - </t>
    </r>
    <r>
      <rPr>
        <sz val="11"/>
        <color rgb="FFFF0000"/>
        <rFont val="Times New Roman"/>
        <family val="1"/>
        <charset val="238"/>
      </rPr>
      <t>automaticky doplnený</t>
    </r>
    <r>
      <rPr>
        <sz val="11"/>
        <color theme="1"/>
        <rFont val="Times New Roman"/>
        <family val="1"/>
        <charset val="238"/>
      </rPr>
      <t xml:space="preserve">
</t>
    </r>
  </si>
  <si>
    <t>U = S-T</t>
  </si>
  <si>
    <t xml:space="preserve">požadovaná pomoc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</si>
</sst>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%"/>
    <numFmt numFmtId="165" formatCode="_-* #,##0.0\ &quot;€&quot;_-;\-* #,##0.0\ &quot;€&quot;_-;_-* &quot;-&quot;?\ &quot;€&quot;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6" xfId="0" applyFont="1" applyBorder="1"/>
    <xf numFmtId="0" fontId="0" fillId="0" borderId="10" xfId="0" applyBorder="1" applyAlignment="1">
      <alignment wrapText="1"/>
    </xf>
    <xf numFmtId="0" fontId="8" fillId="0" borderId="10" xfId="0" applyFont="1" applyBorder="1" applyAlignment="1">
      <alignment vertical="center" wrapText="1"/>
    </xf>
    <xf numFmtId="44" fontId="0" fillId="2" borderId="2" xfId="0" applyNumberFormat="1" applyFill="1" applyBorder="1"/>
    <xf numFmtId="44" fontId="3" fillId="0" borderId="2" xfId="1" applyNumberFormat="1" applyFont="1" applyBorder="1" applyAlignment="1">
      <alignment horizontal="center" vertical="center" wrapText="1"/>
    </xf>
    <xf numFmtId="165" fontId="3" fillId="0" borderId="2" xfId="1" applyNumberFormat="1" applyFont="1" applyBorder="1" applyAlignment="1">
      <alignment vertical="center" wrapText="1"/>
    </xf>
    <xf numFmtId="44" fontId="3" fillId="2" borderId="2" xfId="1" applyNumberFormat="1" applyFont="1" applyFill="1" applyBorder="1" applyAlignment="1">
      <alignment vertical="center" wrapText="1"/>
    </xf>
    <xf numFmtId="165" fontId="4" fillId="0" borderId="2" xfId="0" applyNumberFormat="1" applyFont="1" applyBorder="1" applyAlignment="1">
      <alignment vertical="center" wrapText="1"/>
    </xf>
    <xf numFmtId="44" fontId="4" fillId="0" borderId="2" xfId="0" applyNumberFormat="1" applyFont="1" applyBorder="1" applyAlignment="1">
      <alignment vertical="center" wrapText="1"/>
    </xf>
    <xf numFmtId="9" fontId="4" fillId="0" borderId="2" xfId="1" applyFont="1" applyBorder="1" applyAlignment="1">
      <alignment vertical="center" wrapText="1"/>
    </xf>
    <xf numFmtId="10" fontId="4" fillId="0" borderId="2" xfId="1" applyNumberFormat="1" applyFont="1" applyBorder="1" applyAlignment="1">
      <alignment vertical="center" wrapText="1"/>
    </xf>
    <xf numFmtId="44" fontId="4" fillId="2" borderId="2" xfId="0" applyNumberFormat="1" applyFont="1" applyFill="1" applyBorder="1" applyAlignment="1">
      <alignment vertical="center" wrapText="1"/>
    </xf>
    <xf numFmtId="44" fontId="3" fillId="0" borderId="2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44" fontId="4" fillId="0" borderId="7" xfId="0" applyNumberFormat="1" applyFont="1" applyBorder="1" applyAlignment="1">
      <alignment vertical="center" wrapText="1"/>
    </xf>
    <xf numFmtId="0" fontId="0" fillId="0" borderId="7" xfId="0" applyBorder="1"/>
    <xf numFmtId="0" fontId="7" fillId="3" borderId="3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4" fillId="2" borderId="10" xfId="0" applyFont="1" applyFill="1" applyBorder="1" applyAlignment="1">
      <alignment vertical="center" wrapText="1"/>
    </xf>
    <xf numFmtId="0" fontId="0" fillId="2" borderId="11" xfId="0" applyFill="1" applyBorder="1"/>
    <xf numFmtId="0" fontId="4" fillId="0" borderId="10" xfId="0" applyFont="1" applyFill="1" applyBorder="1" applyAlignment="1">
      <alignment vertical="center" wrapText="1"/>
    </xf>
    <xf numFmtId="0" fontId="0" fillId="0" borderId="11" xfId="0" applyFill="1" applyBorder="1"/>
    <xf numFmtId="0" fontId="0" fillId="0" borderId="11" xfId="0" applyBorder="1"/>
    <xf numFmtId="0" fontId="8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44" fontId="4" fillId="2" borderId="12" xfId="0" applyNumberFormat="1" applyFont="1" applyFill="1" applyBorder="1" applyAlignment="1">
      <alignment vertical="center" wrapText="1"/>
    </xf>
    <xf numFmtId="0" fontId="0" fillId="2" borderId="6" xfId="0" applyFill="1" applyBorder="1"/>
    <xf numFmtId="0" fontId="5" fillId="0" borderId="10" xfId="0" applyFont="1" applyFill="1" applyBorder="1" applyAlignment="1">
      <alignment vertical="center" wrapText="1"/>
    </xf>
    <xf numFmtId="10" fontId="4" fillId="0" borderId="2" xfId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0</xdr:col>
      <xdr:colOff>1581150</xdr:colOff>
      <xdr:row>0</xdr:row>
      <xdr:rowOff>1125532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380A32D-38B0-4C3A-B124-53D36422D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7625"/>
          <a:ext cx="1476375" cy="1077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673A-5856-4A16-9F83-CEFBA382E73D}">
  <sheetPr>
    <pageSetUpPr fitToPage="1"/>
  </sheetPr>
  <dimension ref="A1:J31"/>
  <sheetViews>
    <sheetView tabSelected="1" topLeftCell="A2" zoomScale="84" zoomScaleNormal="84" workbookViewId="0">
      <selection activeCell="C11" sqref="C11"/>
    </sheetView>
  </sheetViews>
  <sheetFormatPr defaultColWidth="54" defaultRowHeight="12" customHeight="1" x14ac:dyDescent="0.25"/>
  <sheetData>
    <row r="1" spans="1:10" ht="96.75" customHeight="1" x14ac:dyDescent="0.25">
      <c r="A1" s="57"/>
      <c r="B1" s="57"/>
      <c r="C1" s="57"/>
      <c r="D1" s="57"/>
    </row>
    <row r="2" spans="1:10" ht="51.75" customHeight="1" x14ac:dyDescent="0.25">
      <c r="A2" s="55" t="s">
        <v>8</v>
      </c>
      <c r="B2" s="55"/>
      <c r="C2" s="55"/>
      <c r="D2" s="2"/>
      <c r="E2" s="2"/>
      <c r="F2" s="2"/>
      <c r="G2" s="2"/>
      <c r="H2" s="2"/>
      <c r="I2" s="2"/>
      <c r="J2" s="2"/>
    </row>
    <row r="3" spans="1:10" ht="33" customHeight="1" x14ac:dyDescent="0.25">
      <c r="A3" s="56" t="s">
        <v>9</v>
      </c>
      <c r="B3" s="56"/>
      <c r="C3" s="56"/>
      <c r="D3" s="1"/>
      <c r="E3" s="1"/>
      <c r="F3" s="1"/>
      <c r="G3" s="1"/>
      <c r="H3" s="1"/>
      <c r="I3" s="1"/>
      <c r="J3" s="1"/>
    </row>
    <row r="4" spans="1:10" ht="33" customHeight="1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44.25" customHeight="1" x14ac:dyDescent="0.25">
      <c r="A5" s="4" t="s">
        <v>7</v>
      </c>
      <c r="B5" s="3"/>
      <c r="C5" s="1"/>
      <c r="D5" s="1"/>
      <c r="E5" s="1"/>
      <c r="F5" s="1"/>
      <c r="G5" s="1"/>
      <c r="H5" s="1"/>
      <c r="I5" s="1"/>
      <c r="J5" s="1"/>
    </row>
    <row r="6" spans="1:10" ht="33" customHeight="1" x14ac:dyDescent="0.25">
      <c r="A6" s="27" t="s">
        <v>10</v>
      </c>
      <c r="B6" s="28"/>
      <c r="C6" s="1"/>
      <c r="D6" s="1"/>
      <c r="E6" s="1"/>
      <c r="F6" s="1"/>
      <c r="G6" s="1"/>
      <c r="H6" s="1"/>
      <c r="I6" s="1"/>
      <c r="J6" s="1"/>
    </row>
    <row r="7" spans="1:10" ht="33" customHeight="1" x14ac:dyDescent="0.25">
      <c r="A7" s="29" t="s">
        <v>26</v>
      </c>
      <c r="B7" s="28"/>
      <c r="C7" s="1"/>
      <c r="D7" s="1"/>
      <c r="E7" s="1"/>
      <c r="F7" s="1"/>
      <c r="G7" s="1"/>
      <c r="H7" s="1"/>
      <c r="I7" s="1"/>
      <c r="J7" s="1"/>
    </row>
    <row r="8" spans="1:10" ht="33" customHeight="1" thickBot="1" x14ac:dyDescent="0.3">
      <c r="A8" s="30"/>
      <c r="B8" s="31" t="s">
        <v>57</v>
      </c>
      <c r="C8" s="1"/>
      <c r="D8" s="1"/>
      <c r="E8" s="1"/>
      <c r="F8" s="1"/>
      <c r="G8" s="1"/>
      <c r="H8" s="1"/>
      <c r="I8" s="1"/>
      <c r="J8" s="1"/>
    </row>
    <row r="9" spans="1:10" ht="33" customHeight="1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30" customHeight="1" x14ac:dyDescent="0.25">
      <c r="A10" s="38" t="s">
        <v>19</v>
      </c>
      <c r="B10" s="39" t="s">
        <v>6</v>
      </c>
      <c r="C10" s="39" t="s">
        <v>41</v>
      </c>
      <c r="D10" s="40" t="s">
        <v>20</v>
      </c>
    </row>
    <row r="11" spans="1:10" ht="33.75" customHeight="1" x14ac:dyDescent="0.25">
      <c r="A11" s="41" t="s">
        <v>58</v>
      </c>
      <c r="B11" s="26" t="s">
        <v>28</v>
      </c>
      <c r="C11" s="16">
        <v>0</v>
      </c>
      <c r="D11" s="42"/>
    </row>
    <row r="12" spans="1:10" ht="102.75" customHeight="1" x14ac:dyDescent="0.25">
      <c r="A12" s="43" t="s">
        <v>59</v>
      </c>
      <c r="B12" s="32" t="s">
        <v>27</v>
      </c>
      <c r="C12" s="33" t="e" cm="1">
        <f t="array" ref="C12">_xlfn.IFS(B7="OV",0.041,B7="ZOV",0.045,B7="NOV",0.05,B7="NZOV",0.05)</f>
        <v>#N/A</v>
      </c>
      <c r="D12" s="44"/>
    </row>
    <row r="13" spans="1:10" ht="102.75" customHeight="1" x14ac:dyDescent="0.25">
      <c r="A13" s="6" t="s">
        <v>23</v>
      </c>
      <c r="B13" s="5" t="s">
        <v>29</v>
      </c>
      <c r="C13" s="17" t="e">
        <f>C11*C12</f>
        <v>#N/A</v>
      </c>
      <c r="D13" s="45"/>
    </row>
    <row r="14" spans="1:10" ht="114" customHeight="1" x14ac:dyDescent="0.25">
      <c r="A14" s="6" t="s">
        <v>24</v>
      </c>
      <c r="B14" s="5" t="s">
        <v>30</v>
      </c>
      <c r="C14" s="18">
        <f>C11*0.005</f>
        <v>0</v>
      </c>
      <c r="D14" s="45"/>
    </row>
    <row r="15" spans="1:10" ht="87.75" customHeight="1" x14ac:dyDescent="0.25">
      <c r="A15" s="41" t="s">
        <v>25</v>
      </c>
      <c r="B15" s="26" t="s">
        <v>31</v>
      </c>
      <c r="C15" s="19">
        <v>0</v>
      </c>
      <c r="D15" s="42"/>
    </row>
    <row r="16" spans="1:10" ht="59.25" customHeight="1" x14ac:dyDescent="0.25">
      <c r="A16" s="14" t="s">
        <v>0</v>
      </c>
      <c r="B16" s="5" t="s">
        <v>32</v>
      </c>
      <c r="C16" s="20">
        <f>-C15-C14</f>
        <v>0</v>
      </c>
      <c r="D16" s="45"/>
    </row>
    <row r="17" spans="1:4" ht="73.5" customHeight="1" x14ac:dyDescent="0.25">
      <c r="A17" s="15" t="s">
        <v>1</v>
      </c>
      <c r="B17" s="5" t="s">
        <v>33</v>
      </c>
      <c r="C17" s="21" t="e">
        <f>C13+ IF(C15&gt;=0,C14,0)</f>
        <v>#N/A</v>
      </c>
      <c r="D17" s="45"/>
    </row>
    <row r="18" spans="1:4" ht="34.5" customHeight="1" x14ac:dyDescent="0.25">
      <c r="A18" s="46" t="s">
        <v>2</v>
      </c>
      <c r="B18" s="26" t="s">
        <v>3</v>
      </c>
      <c r="C18" s="24">
        <v>0</v>
      </c>
      <c r="D18" s="42"/>
    </row>
    <row r="19" spans="1:4" ht="52.5" customHeight="1" x14ac:dyDescent="0.25">
      <c r="A19" s="53" t="s">
        <v>34</v>
      </c>
      <c r="B19" s="32" t="s">
        <v>35</v>
      </c>
      <c r="C19" s="54">
        <v>0</v>
      </c>
      <c r="D19" s="44"/>
    </row>
    <row r="20" spans="1:4" ht="33.75" customHeight="1" x14ac:dyDescent="0.25">
      <c r="A20" s="47" t="s">
        <v>4</v>
      </c>
      <c r="B20" s="26" t="s">
        <v>5</v>
      </c>
      <c r="C20" s="24">
        <v>0</v>
      </c>
      <c r="D20" s="42"/>
    </row>
    <row r="21" spans="1:4" ht="74.25" customHeight="1" x14ac:dyDescent="0.25">
      <c r="A21" s="7" t="s">
        <v>43</v>
      </c>
      <c r="B21" s="5" t="s">
        <v>37</v>
      </c>
      <c r="C21" s="22" t="e">
        <f>C20/C18</f>
        <v>#DIV/0!</v>
      </c>
      <c r="D21" s="45"/>
    </row>
    <row r="22" spans="1:4" ht="81" customHeight="1" x14ac:dyDescent="0.25">
      <c r="A22" s="7" t="s">
        <v>38</v>
      </c>
      <c r="B22" s="5" t="s">
        <v>36</v>
      </c>
      <c r="C22" s="25" t="e">
        <f xml:space="preserve"> C20*IF( C21&gt;=5%, 0.8,C19)</f>
        <v>#DIV/0!</v>
      </c>
      <c r="D22" s="45"/>
    </row>
    <row r="23" spans="1:4" ht="96.75" customHeight="1" x14ac:dyDescent="0.25">
      <c r="A23" s="47" t="s">
        <v>39</v>
      </c>
      <c r="B23" s="26" t="s">
        <v>40</v>
      </c>
      <c r="C23" s="24">
        <v>0</v>
      </c>
      <c r="D23" s="42"/>
    </row>
    <row r="24" spans="1:4" ht="114.75" customHeight="1" x14ac:dyDescent="0.25">
      <c r="A24" s="6" t="s">
        <v>42</v>
      </c>
      <c r="B24" s="5" t="s">
        <v>44</v>
      </c>
      <c r="C24" s="23" t="e">
        <f>C23/C18</f>
        <v>#DIV/0!</v>
      </c>
      <c r="D24" s="45"/>
    </row>
    <row r="25" spans="1:4" ht="90" customHeight="1" x14ac:dyDescent="0.25">
      <c r="A25" s="7" t="s">
        <v>45</v>
      </c>
      <c r="B25" s="5" t="s">
        <v>46</v>
      </c>
      <c r="C25" s="25" t="e">
        <f xml:space="preserve"> C23*IF( C24&gt;=20%, 0.8,C19)</f>
        <v>#DIV/0!</v>
      </c>
      <c r="D25" s="45"/>
    </row>
    <row r="26" spans="1:4" ht="87.75" customHeight="1" x14ac:dyDescent="0.25">
      <c r="A26" s="47" t="s">
        <v>47</v>
      </c>
      <c r="B26" s="26" t="s">
        <v>48</v>
      </c>
      <c r="C26" s="24">
        <v>0</v>
      </c>
      <c r="D26" s="42"/>
    </row>
    <row r="27" spans="1:4" ht="78" customHeight="1" x14ac:dyDescent="0.25">
      <c r="A27" s="7" t="s">
        <v>49</v>
      </c>
      <c r="B27" s="5" t="s">
        <v>50</v>
      </c>
      <c r="C27" s="25">
        <f>C26</f>
        <v>0</v>
      </c>
      <c r="D27" s="45"/>
    </row>
    <row r="28" spans="1:4" ht="75" customHeight="1" x14ac:dyDescent="0.25">
      <c r="A28" s="7" t="s">
        <v>51</v>
      </c>
      <c r="B28" s="5" t="s">
        <v>52</v>
      </c>
      <c r="C28" s="21" t="e">
        <f>((C18-(C20+C23+C26))*C19)+C22+C25+C27</f>
        <v>#DIV/0!</v>
      </c>
      <c r="D28" s="45"/>
    </row>
    <row r="29" spans="1:4" ht="95.25" customHeight="1" x14ac:dyDescent="0.25">
      <c r="A29" s="48" t="s">
        <v>53</v>
      </c>
      <c r="B29" s="5" t="s">
        <v>54</v>
      </c>
      <c r="C29" s="21" t="e">
        <f>MIN(C17,C28)</f>
        <v>#N/A</v>
      </c>
      <c r="D29" s="45"/>
    </row>
    <row r="30" spans="1:4" ht="69.75" customHeight="1" thickBot="1" x14ac:dyDescent="0.3">
      <c r="A30" s="49" t="s">
        <v>55</v>
      </c>
      <c r="B30" s="50" t="s">
        <v>56</v>
      </c>
      <c r="C30" s="51"/>
      <c r="D30" s="52"/>
    </row>
    <row r="31" spans="1:4" ht="43.5" customHeight="1" x14ac:dyDescent="0.25">
      <c r="A31" s="34" t="s">
        <v>61</v>
      </c>
      <c r="B31" s="35" t="s">
        <v>60</v>
      </c>
      <c r="C31" s="36" t="e">
        <f>C29-C30</f>
        <v>#N/A</v>
      </c>
      <c r="D31" s="37"/>
    </row>
  </sheetData>
  <mergeCells count="3">
    <mergeCell ref="A2:C2"/>
    <mergeCell ref="A3:C3"/>
    <mergeCell ref="A1:D1"/>
  </mergeCells>
  <pageMargins left="0.7" right="0.7" top="0.75" bottom="0.75" header="0.3" footer="0.3"/>
  <pageSetup paperSize="9" scale="37" fitToWidth="0" orientation="portrait" r:id="rId1"/>
  <ignoredErrors>
    <ignoredError sqref="C12:C13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FDAEC42-B1C9-4782-814E-B637E9FF4FE0}">
          <x14:formula1>
            <xm:f>číselník!$A$2:$A$5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AEAD6-A171-4F1C-A7D0-47D2FF620543}">
  <dimension ref="A1:B5"/>
  <sheetViews>
    <sheetView workbookViewId="0">
      <selection activeCell="A7" sqref="A7"/>
    </sheetView>
  </sheetViews>
  <sheetFormatPr defaultRowHeight="15" x14ac:dyDescent="0.25"/>
  <cols>
    <col min="1" max="1" width="29" customWidth="1"/>
    <col min="2" max="2" width="38.7109375" customWidth="1"/>
  </cols>
  <sheetData>
    <row r="1" spans="1:2" ht="15.75" x14ac:dyDescent="0.25">
      <c r="A1" s="8" t="s">
        <v>11</v>
      </c>
      <c r="B1" s="9" t="s">
        <v>12</v>
      </c>
    </row>
    <row r="2" spans="1:2" ht="15.75" x14ac:dyDescent="0.25">
      <c r="A2" s="10" t="s">
        <v>13</v>
      </c>
      <c r="B2" s="11" t="s">
        <v>14</v>
      </c>
    </row>
    <row r="3" spans="1:2" ht="15.75" x14ac:dyDescent="0.25">
      <c r="A3" s="10" t="s">
        <v>15</v>
      </c>
      <c r="B3" s="11" t="s">
        <v>16</v>
      </c>
    </row>
    <row r="4" spans="1:2" ht="15.75" x14ac:dyDescent="0.25">
      <c r="A4" s="10" t="s">
        <v>21</v>
      </c>
      <c r="B4" s="11" t="s">
        <v>17</v>
      </c>
    </row>
    <row r="5" spans="1:2" ht="16.5" thickBot="1" x14ac:dyDescent="0.3">
      <c r="A5" s="12" t="s">
        <v>22</v>
      </c>
      <c r="B5" s="1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výpočet</vt:lpstr>
      <vt:lpstr>číselník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Kardelis Ondrej</dc:creator>
  <cp:lastModifiedBy>Kardelis Ondrej</cp:lastModifiedBy>
  <cp:lastPrinted>2023-09-08T11:01:46Z</cp:lastPrinted>
  <dcterms:created xsi:type="dcterms:W3CDTF">2023-07-13T07:50:18Z</dcterms:created>
  <dcterms:modified xsi:type="dcterms:W3CDTF">2023-09-08T11:01:49Z</dcterms:modified>
</cp:coreProperties>
</file>