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D5D" lockStructure="1" lockWindows="1"/>
  <bookViews>
    <workbookView xWindow="120" yWindow="15" windowWidth="19320" windowHeight="11760"/>
  </bookViews>
  <sheets>
    <sheet name="Bodovacie kritétiá_2_3_6" sheetId="1" r:id="rId1"/>
    <sheet name="Hárok2" sheetId="2" r:id="rId2"/>
    <sheet name="Hárok3" sheetId="3" r:id="rId3"/>
  </sheets>
  <definedNames>
    <definedName name="Z_383F1984_207F_4043_A3C7_0C1218DE2FFE_.wvu.Cols" localSheetId="0" hidden="1">'Bodovacie kritétiá_2_3_6'!$C:$C,'Bodovacie kritétiá_2_3_6'!$E:$E,'Bodovacie kritétiá_2_3_6'!$G:$I</definedName>
    <definedName name="Z_383F1984_207F_4043_A3C7_0C1218DE2FFE_.wvu.Rows" localSheetId="0" hidden="1">'Bodovacie kritétiá_2_3_6'!$17:$25,'Bodovacie kritétiá_2_3_6'!$39:$39,'Bodovacie kritétiá_2_3_6'!$44:$48,'Bodovacie kritétiá_2_3_6'!$52:$52</definedName>
  </definedNames>
  <calcPr calcId="145621"/>
  <customWorkbookViews>
    <customWorkbookView name="Halčín Marek - osobné zobrazenie" guid="{383F1984-207F-4043-A3C7-0C1218DE2FFE}" mergeInterval="0" personalView="1" maximized="1" xWindow="18" yWindow="33" windowWidth="1268" windowHeight="742" activeSheetId="1"/>
  </customWorkbookViews>
</workbook>
</file>

<file path=xl/calcChain.xml><?xml version="1.0" encoding="utf-8"?>
<calcChain xmlns="http://schemas.openxmlformats.org/spreadsheetml/2006/main">
  <c r="E8" i="1" l="1"/>
  <c r="F5" i="1" s="1"/>
  <c r="K5" i="1" s="1"/>
  <c r="D27" i="1" l="1"/>
  <c r="C40" i="1" l="1"/>
  <c r="E40" i="1" s="1"/>
  <c r="F42" i="1" s="1"/>
  <c r="K41" i="1" s="1"/>
  <c r="E36" i="1" l="1"/>
  <c r="F36" i="1" s="1"/>
  <c r="G27" i="1" l="1"/>
  <c r="G34" i="1" l="1"/>
  <c r="H34" i="1" s="1"/>
  <c r="G36" i="1"/>
  <c r="H36" i="1" s="1"/>
  <c r="G32" i="1"/>
  <c r="H32" i="1" s="1"/>
  <c r="G31" i="1"/>
  <c r="H31" i="1" s="1"/>
  <c r="G35" i="1"/>
  <c r="H35" i="1" s="1"/>
  <c r="G29" i="1"/>
  <c r="H29" i="1" s="1"/>
  <c r="G33" i="1"/>
  <c r="H33" i="1" s="1"/>
  <c r="G30" i="1"/>
  <c r="H30" i="1" s="1"/>
  <c r="I33" i="1" l="1"/>
  <c r="I30" i="1"/>
  <c r="I31" i="1"/>
  <c r="I32" i="1"/>
  <c r="I29" i="1"/>
  <c r="I36" i="1"/>
  <c r="I35" i="1"/>
  <c r="I34" i="1"/>
  <c r="E35" i="1"/>
  <c r="F35" i="1" s="1"/>
  <c r="E34" i="1"/>
  <c r="F34" i="1" s="1"/>
  <c r="E33" i="1"/>
  <c r="F33" i="1" s="1"/>
  <c r="E32" i="1"/>
  <c r="F32" i="1" s="1"/>
  <c r="E31" i="1"/>
  <c r="F31" i="1" s="1"/>
  <c r="E30" i="1"/>
  <c r="F30" i="1" s="1"/>
  <c r="E29" i="1"/>
  <c r="F29" i="1" s="1"/>
  <c r="E28" i="1"/>
  <c r="F28" i="1" s="1"/>
  <c r="J29" i="1" l="1"/>
  <c r="I28" i="1"/>
  <c r="H28" i="1"/>
  <c r="J30" i="1" l="1"/>
  <c r="J31" i="1" l="1"/>
  <c r="J32" i="1" s="1"/>
  <c r="J33" i="1" l="1"/>
  <c r="J34" i="1" s="1"/>
  <c r="J35" i="1" s="1"/>
  <c r="J36" i="1" l="1"/>
  <c r="K28" i="1" s="1"/>
</calcChain>
</file>

<file path=xl/sharedStrings.xml><?xml version="1.0" encoding="utf-8"?>
<sst xmlns="http://schemas.openxmlformats.org/spreadsheetml/2006/main" count="59" uniqueCount="50">
  <si>
    <t>Bodovacie kritérium č. 2</t>
  </si>
  <si>
    <t>Oprávnené výdavky na obnovu lesa</t>
  </si>
  <si>
    <t>Celkové oprávnené výdavky projektu</t>
  </si>
  <si>
    <t xml:space="preserve">a)        vyšší 50% </t>
  </si>
  <si>
    <t>b)       od 45-50% vrátane</t>
  </si>
  <si>
    <t>c)        od 40- 45% vrátane</t>
  </si>
  <si>
    <t>d)       od 35-40% vrátane</t>
  </si>
  <si>
    <t>e)        od 30-35% vrátane</t>
  </si>
  <si>
    <t>f)        od 25-30% vrátane</t>
  </si>
  <si>
    <t>g)       od 20-25% vrátane</t>
  </si>
  <si>
    <t>h)       od 10 -20% vrátane</t>
  </si>
  <si>
    <t>i)         od 1 do 10% vrátane</t>
  </si>
  <si>
    <t>j)         od 0,01% do 1% vrátane</t>
  </si>
  <si>
    <t>Počet pridelených bodov</t>
  </si>
  <si>
    <t xml:space="preserve">a) je zameraný  prioritne na obnovu lesa , pričom  výdavky na  obnovu lesa  predstavujú viac  ako 75 % celkových oprávnených výdavkov </t>
  </si>
  <si>
    <t>Oprávnené výdavky na realizáciu ozdravných opatrení v lesoch poškodených biotickými, abiotickými alebo antropogénnymi škodlivými prírodnými činiteľmi</t>
  </si>
  <si>
    <t xml:space="preserve">Oprávnené  výdavky na výstavbu lesných ciest v lesoch s vysokým stupňom ohrozenia požiarom, </t>
  </si>
  <si>
    <t xml:space="preserve">Oprávnené výdavky na výstavbu lesných ciest v lesoch so stredným stupňom ohrozenia požiarom </t>
  </si>
  <si>
    <t>Oprávnené výdavky na protipožiarne monitorovacie systémy v lesoch s vysokým stupňom ohrozenia požiarom</t>
  </si>
  <si>
    <t>Oprávnené výdavky na výstavbu protipožiarnych nádrží a iných protipožiarnych opatrení v lesoch s vysokým stupňom ohrozenia požiarom</t>
  </si>
  <si>
    <t>Oprávnené výdavky na protipožiarne monitorovacie systémy v lesoch so stredným stupňom ohrozenia požiarom</t>
  </si>
  <si>
    <t>Oprávnené výdavky na výstavbu protipožiarnych nádrží a iných protipožiarnych opatrení v lesoch so stredným stupňom ohrozenia požiarom</t>
  </si>
  <si>
    <t>Bodovacie kritérium č. 6</t>
  </si>
  <si>
    <t xml:space="preserve">Celkové žiadané oprávnené výdavky projektu </t>
  </si>
  <si>
    <t>Ekonomická primeranosť projektu v prepočte na výmeru lesa je:</t>
  </si>
  <si>
    <t>-  do 2000 EUR/ha vrátane</t>
  </si>
  <si>
    <t>-  do 5000 EUR/ha vrátane</t>
  </si>
  <si>
    <t xml:space="preserve"> nad 5000 EUR/ha</t>
  </si>
  <si>
    <t>Počet bodov</t>
  </si>
  <si>
    <t>***Uvedie výmeru na 4 desatinné miesta (napr. 1,4567)</t>
  </si>
  <si>
    <t>Percento</t>
  </si>
  <si>
    <t>skryť</t>
  </si>
  <si>
    <t>Suma</t>
  </si>
  <si>
    <t>ostatné</t>
  </si>
  <si>
    <t>€/ha</t>
  </si>
  <si>
    <t>Bodovacie kritérium č.3*</t>
  </si>
  <si>
    <t>b)zahŕňa realizáciu ozdravných opatrení v lesoch poškodených biotickými, abiotickými alebo antropogénnymi škodlivými prírodnými činiteľmi</t>
  </si>
  <si>
    <t xml:space="preserve">c) zahŕňa aj oprávnené výdavky na výstavbu lesných ciest v lesoch s vysokým stupňom ohrozenia požiarom, </t>
  </si>
  <si>
    <t xml:space="preserve">d) zahŕňa oprávnené  výdavky na výstavbu lesných ciest v lesoch so stredným stupňom ohrozenia požiarom </t>
  </si>
  <si>
    <t>e) zahŕňa oprávnené výdavky na protipožiarne monitorovacie systémy v lesoch s vysokým stupňom ohrozenia požiarom</t>
  </si>
  <si>
    <t>f) zahŕňa oprávnené výdavky na výstavbu protipožiarnych nádrží a iných protipožiarnych opatrení v lesoch s vysokým stupňom ohrozenia požiarom</t>
  </si>
  <si>
    <t>g) zahŕňa oprávnené výdavky na protipožiarne monitorovacie systémy v lesoch so stredným stupňom ohrozenia požiarom</t>
  </si>
  <si>
    <t>h) zahŕňa oprávnené výdavky na výstavbu protipožiarnych nádrží a iných protipožiarnych opatrení v lesoch so stredným stupňom ohrozenia požiarom</t>
  </si>
  <si>
    <t>Ekonomická primeranosť **</t>
  </si>
  <si>
    <t>Veľkosť obhospodarovanej plochy lesa žiadateľom***</t>
  </si>
  <si>
    <t xml:space="preserve">*Žiadateľ uvedie podrobný rozpis jednotlivých oprávnených výdavkov </t>
  </si>
  <si>
    <t xml:space="preserve">** V prípade, že žiadateľ obhospodaruje viac ako 100 000 ha lesa, vynásobí sa počtom podaných projektov za žiadateľa. </t>
  </si>
  <si>
    <t>prevažujúca investícia</t>
  </si>
  <si>
    <r>
      <t>Tabuľka č. 4</t>
    </r>
    <r>
      <rPr>
        <b/>
        <sz val="10"/>
        <rFont val="Times New Roman"/>
        <family val="1"/>
        <charset val="238"/>
      </rPr>
      <t>***</t>
    </r>
    <r>
      <rPr>
        <b/>
        <sz val="10"/>
        <rFont val="Times New Roman"/>
        <family val="1"/>
        <charset val="238"/>
      </rPr>
      <t>*</t>
    </r>
  </si>
  <si>
    <r>
      <rPr>
        <sz val="9"/>
        <color theme="1"/>
        <rFont val="Times New Roman"/>
        <family val="1"/>
        <charset val="238"/>
      </rPr>
      <t>****</t>
    </r>
    <r>
      <rPr>
        <sz val="9"/>
        <color theme="1"/>
        <rFont val="Arial"/>
        <family val="2"/>
        <charset val="238"/>
      </rPr>
      <t xml:space="preserve"> Žiadateľ vypl´ňa len biele bunky, v prípade nesprávne uvedených údajov v bunkách D3,D4, D27 a D28, bunky vyznačuje červenou farbou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</si>
</sst>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b/>
      <sz val="10"/>
      <name val="Arial"/>
      <family val="2"/>
      <charset val="238"/>
    </font>
    <font>
      <sz val="9"/>
      <color theme="1"/>
      <name val="Times New Roman"/>
      <family val="1"/>
      <charset val="238"/>
    </font>
    <font>
      <b/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1">
    <xf numFmtId="0" fontId="0" fillId="0" borderId="0" xfId="0"/>
    <xf numFmtId="0" fontId="3" fillId="0" borderId="0" xfId="0" applyFont="1"/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0" xfId="0" applyFont="1" applyFill="1"/>
    <xf numFmtId="0" fontId="3" fillId="0" borderId="0" xfId="0" applyFont="1" applyFill="1"/>
    <xf numFmtId="0" fontId="5" fillId="0" borderId="0" xfId="0" applyFont="1"/>
    <xf numFmtId="0" fontId="5" fillId="2" borderId="0" xfId="0" applyFont="1" applyFill="1"/>
    <xf numFmtId="0" fontId="5" fillId="0" borderId="0" xfId="0" applyFont="1" applyFill="1"/>
    <xf numFmtId="0" fontId="2" fillId="0" borderId="0" xfId="0" applyFont="1" applyAlignment="1">
      <alignment vertical="top"/>
    </xf>
    <xf numFmtId="0" fontId="5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8" fillId="0" borderId="0" xfId="0" applyFont="1" applyFill="1" applyBorder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center" wrapText="1"/>
    </xf>
    <xf numFmtId="0" fontId="9" fillId="0" borderId="0" xfId="0" applyFont="1"/>
    <xf numFmtId="0" fontId="5" fillId="2" borderId="1" xfId="0" applyFont="1" applyFill="1" applyBorder="1" applyAlignment="1">
      <alignment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/>
    <xf numFmtId="0" fontId="3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3" fillId="2" borderId="14" xfId="0" applyFont="1" applyFill="1" applyBorder="1"/>
    <xf numFmtId="0" fontId="2" fillId="2" borderId="2" xfId="0" applyFont="1" applyFill="1" applyBorder="1"/>
    <xf numFmtId="0" fontId="5" fillId="2" borderId="2" xfId="0" applyFont="1" applyFill="1" applyBorder="1"/>
    <xf numFmtId="0" fontId="5" fillId="3" borderId="2" xfId="0" applyFont="1" applyFill="1" applyBorder="1" applyAlignment="1">
      <alignment vertical="center" wrapText="1"/>
    </xf>
    <xf numFmtId="0" fontId="5" fillId="3" borderId="14" xfId="0" applyFont="1" applyFill="1" applyBorder="1"/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wrapText="1"/>
    </xf>
    <xf numFmtId="0" fontId="5" fillId="3" borderId="12" xfId="0" applyFont="1" applyFill="1" applyBorder="1"/>
    <xf numFmtId="0" fontId="3" fillId="3" borderId="4" xfId="0" applyFont="1" applyFill="1" applyBorder="1"/>
    <xf numFmtId="0" fontId="5" fillId="2" borderId="13" xfId="0" applyFont="1" applyFill="1" applyBorder="1"/>
    <xf numFmtId="0" fontId="5" fillId="2" borderId="10" xfId="0" applyFont="1" applyFill="1" applyBorder="1"/>
    <xf numFmtId="2" fontId="5" fillId="2" borderId="4" xfId="0" applyNumberFormat="1" applyFont="1" applyFill="1" applyBorder="1"/>
    <xf numFmtId="0" fontId="5" fillId="2" borderId="14" xfId="0" applyFont="1" applyFill="1" applyBorder="1" applyAlignment="1">
      <alignment wrapText="1"/>
    </xf>
    <xf numFmtId="0" fontId="5" fillId="3" borderId="10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wrapText="1"/>
    </xf>
    <xf numFmtId="0" fontId="4" fillId="4" borderId="1" xfId="0" applyFont="1" applyFill="1" applyBorder="1" applyAlignment="1">
      <alignment horizontal="center" vertical="center"/>
    </xf>
    <xf numFmtId="0" fontId="2" fillId="4" borderId="4" xfId="0" applyFont="1" applyFill="1" applyBorder="1"/>
    <xf numFmtId="0" fontId="5" fillId="0" borderId="0" xfId="0" applyFont="1" applyAlignment="1">
      <alignment horizontal="left"/>
    </xf>
    <xf numFmtId="0" fontId="5" fillId="2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9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0" fontId="5" fillId="3" borderId="6" xfId="0" applyFont="1" applyFill="1" applyBorder="1" applyAlignment="1" applyProtection="1">
      <alignment vertical="center" wrapText="1"/>
      <protection locked="0"/>
    </xf>
    <xf numFmtId="4" fontId="2" fillId="3" borderId="11" xfId="0" applyNumberFormat="1" applyFont="1" applyFill="1" applyBorder="1" applyProtection="1">
      <protection locked="0"/>
    </xf>
    <xf numFmtId="0" fontId="5" fillId="3" borderId="2" xfId="0" applyFont="1" applyFill="1" applyBorder="1" applyAlignment="1" applyProtection="1">
      <alignment vertical="center" wrapText="1"/>
      <protection locked="0"/>
    </xf>
    <xf numFmtId="0" fontId="5" fillId="3" borderId="14" xfId="0" applyFont="1" applyFill="1" applyBorder="1" applyProtection="1">
      <protection locked="0"/>
    </xf>
    <xf numFmtId="0" fontId="5" fillId="3" borderId="10" xfId="0" applyFont="1" applyFill="1" applyBorder="1" applyAlignment="1" applyProtection="1">
      <alignment horizontal="left" vertical="center" indent="4"/>
      <protection locked="0"/>
    </xf>
    <xf numFmtId="0" fontId="5" fillId="3" borderId="10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left" vertical="center" indent="4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4" fontId="5" fillId="0" borderId="1" xfId="0" applyNumberFormat="1" applyFont="1" applyFill="1" applyBorder="1" applyProtection="1">
      <protection locked="0" hidden="1"/>
    </xf>
    <xf numFmtId="0" fontId="4" fillId="4" borderId="1" xfId="0" applyFont="1" applyFill="1" applyBorder="1" applyAlignment="1" applyProtection="1">
      <alignment horizontal="center" vertical="center"/>
      <protection hidden="1"/>
    </xf>
    <xf numFmtId="0" fontId="3" fillId="4" borderId="4" xfId="0" applyFont="1" applyFill="1" applyBorder="1" applyProtection="1">
      <protection hidden="1"/>
    </xf>
    <xf numFmtId="0" fontId="3" fillId="4" borderId="1" xfId="0" applyFont="1" applyFill="1" applyBorder="1" applyProtection="1">
      <protection hidden="1"/>
    </xf>
    <xf numFmtId="0" fontId="4" fillId="4" borderId="14" xfId="0" applyFont="1" applyFill="1" applyBorder="1" applyAlignment="1" applyProtection="1">
      <alignment horizontal="center" vertical="center"/>
      <protection hidden="1"/>
    </xf>
    <xf numFmtId="0" fontId="3" fillId="4" borderId="6" xfId="0" applyFont="1" applyFill="1" applyBorder="1" applyProtection="1">
      <protection hidden="1"/>
    </xf>
    <xf numFmtId="0" fontId="3" fillId="4" borderId="5" xfId="0" applyFont="1" applyFill="1" applyBorder="1" applyProtection="1">
      <protection hidden="1"/>
    </xf>
    <xf numFmtId="0" fontId="3" fillId="4" borderId="11" xfId="0" applyFont="1" applyFill="1" applyBorder="1" applyProtection="1">
      <protection hidden="1"/>
    </xf>
    <xf numFmtId="0" fontId="3" fillId="4" borderId="7" xfId="0" applyFont="1" applyFill="1" applyBorder="1" applyProtection="1">
      <protection hidden="1"/>
    </xf>
    <xf numFmtId="0" fontId="3" fillId="4" borderId="3" xfId="0" applyFont="1" applyFill="1" applyBorder="1" applyProtection="1">
      <protection hidden="1"/>
    </xf>
    <xf numFmtId="0" fontId="3" fillId="4" borderId="0" xfId="0" applyFont="1" applyFill="1" applyBorder="1" applyProtection="1">
      <protection hidden="1"/>
    </xf>
    <xf numFmtId="0" fontId="3" fillId="4" borderId="13" xfId="0" applyFont="1" applyFill="1" applyBorder="1" applyProtection="1">
      <protection hidden="1"/>
    </xf>
    <xf numFmtId="10" fontId="6" fillId="2" borderId="10" xfId="1" applyNumberFormat="1" applyFont="1" applyFill="1" applyBorder="1" applyAlignment="1" applyProtection="1">
      <alignment horizontal="center" vertical="center"/>
      <protection hidden="1"/>
    </xf>
    <xf numFmtId="10" fontId="6" fillId="2" borderId="7" xfId="1" applyNumberFormat="1" applyFont="1" applyFill="1" applyBorder="1" applyAlignment="1" applyProtection="1">
      <alignment horizontal="center" vertical="center"/>
      <protection hidden="1"/>
    </xf>
    <xf numFmtId="10" fontId="6" fillId="4" borderId="8" xfId="1" applyNumberFormat="1" applyFont="1" applyFill="1" applyBorder="1" applyAlignment="1" applyProtection="1">
      <alignment horizontal="center" vertical="center"/>
      <protection hidden="1"/>
    </xf>
    <xf numFmtId="10" fontId="6" fillId="2" borderId="1" xfId="1" applyNumberFormat="1" applyFont="1" applyFill="1" applyBorder="1" applyAlignment="1" applyProtection="1">
      <alignment horizontal="center" vertical="center"/>
      <protection hidden="1"/>
    </xf>
    <xf numFmtId="10" fontId="6" fillId="2" borderId="2" xfId="1" applyNumberFormat="1" applyFont="1" applyFill="1" applyBorder="1" applyAlignment="1" applyProtection="1">
      <alignment horizontal="center" vertical="center"/>
      <protection hidden="1"/>
    </xf>
    <xf numFmtId="10" fontId="6" fillId="4" borderId="9" xfId="1" applyNumberFormat="1" applyFont="1" applyFill="1" applyBorder="1" applyAlignment="1" applyProtection="1">
      <alignment horizontal="center" vertical="center"/>
      <protection hidden="1"/>
    </xf>
    <xf numFmtId="10" fontId="6" fillId="4" borderId="10" xfId="1" applyNumberFormat="1" applyFont="1" applyFill="1" applyBorder="1" applyAlignment="1" applyProtection="1">
      <alignment horizontal="center" vertical="center"/>
      <protection hidden="1"/>
    </xf>
    <xf numFmtId="0" fontId="5" fillId="4" borderId="4" xfId="0" applyFont="1" applyFill="1" applyBorder="1" applyAlignment="1" applyProtection="1">
      <alignment wrapText="1"/>
      <protection hidden="1"/>
    </xf>
    <xf numFmtId="0" fontId="6" fillId="4" borderId="1" xfId="0" applyFont="1" applyFill="1" applyBorder="1" applyProtection="1">
      <protection hidden="1"/>
    </xf>
    <xf numFmtId="4" fontId="4" fillId="4" borderId="1" xfId="0" applyNumberFormat="1" applyFont="1" applyFill="1" applyBorder="1" applyAlignment="1" applyProtection="1">
      <alignment vertical="center" wrapText="1"/>
      <protection hidden="1"/>
    </xf>
    <xf numFmtId="0" fontId="5" fillId="4" borderId="2" xfId="0" applyFont="1" applyFill="1" applyBorder="1" applyAlignment="1" applyProtection="1">
      <alignment horizontal="right" vertical="center" wrapText="1"/>
      <protection hidden="1"/>
    </xf>
    <xf numFmtId="0" fontId="3" fillId="4" borderId="2" xfId="0" applyFont="1" applyFill="1" applyBorder="1" applyProtection="1">
      <protection hidden="1"/>
    </xf>
    <xf numFmtId="4" fontId="3" fillId="3" borderId="14" xfId="0" applyNumberFormat="1" applyFont="1" applyFill="1" applyBorder="1" applyProtection="1">
      <protection hidden="1"/>
    </xf>
    <xf numFmtId="4" fontId="3" fillId="3" borderId="1" xfId="0" applyNumberFormat="1" applyFont="1" applyFill="1" applyBorder="1" applyProtection="1">
      <protection hidden="1"/>
    </xf>
    <xf numFmtId="4" fontId="3" fillId="3" borderId="2" xfId="0" applyNumberFormat="1" applyFont="1" applyFill="1" applyBorder="1" applyProtection="1">
      <protection hidden="1"/>
    </xf>
    <xf numFmtId="4" fontId="3" fillId="4" borderId="6" xfId="0" applyNumberFormat="1" applyFont="1" applyFill="1" applyBorder="1" applyProtection="1">
      <protection hidden="1"/>
    </xf>
    <xf numFmtId="10" fontId="6" fillId="4" borderId="10" xfId="0" applyNumberFormat="1" applyFont="1" applyFill="1" applyBorder="1" applyAlignment="1" applyProtection="1">
      <alignment vertical="center"/>
      <protection hidden="1"/>
    </xf>
    <xf numFmtId="10" fontId="3" fillId="3" borderId="1" xfId="0" applyNumberFormat="1" applyFont="1" applyFill="1" applyBorder="1" applyAlignment="1" applyProtection="1">
      <alignment vertical="center"/>
      <protection hidden="1"/>
    </xf>
    <xf numFmtId="10" fontId="3" fillId="3" borderId="2" xfId="0" applyNumberFormat="1" applyFont="1" applyFill="1" applyBorder="1" applyAlignment="1" applyProtection="1">
      <alignment horizontal="center" vertical="center"/>
      <protection hidden="1"/>
    </xf>
    <xf numFmtId="0" fontId="3" fillId="4" borderId="10" xfId="0" applyFont="1" applyFill="1" applyBorder="1" applyProtection="1">
      <protection hidden="1"/>
    </xf>
    <xf numFmtId="10" fontId="6" fillId="4" borderId="1" xfId="0" applyNumberFormat="1" applyFont="1" applyFill="1" applyBorder="1" applyAlignment="1" applyProtection="1">
      <alignment vertical="center"/>
      <protection hidden="1"/>
    </xf>
    <xf numFmtId="0" fontId="7" fillId="4" borderId="1" xfId="0" applyFont="1" applyFill="1" applyBorder="1" applyAlignment="1" applyProtection="1">
      <alignment horizontal="center" vertical="center" wrapText="1"/>
      <protection hidden="1"/>
    </xf>
    <xf numFmtId="0" fontId="5" fillId="4" borderId="4" xfId="0" applyFont="1" applyFill="1" applyBorder="1" applyProtection="1">
      <protection hidden="1"/>
    </xf>
    <xf numFmtId="0" fontId="3" fillId="4" borderId="14" xfId="0" applyFont="1" applyFill="1" applyBorder="1" applyProtection="1">
      <protection hidden="1"/>
    </xf>
    <xf numFmtId="0" fontId="6" fillId="4" borderId="10" xfId="0" applyFont="1" applyFill="1" applyBorder="1" applyAlignment="1" applyProtection="1">
      <alignment horizontal="center" vertical="center"/>
      <protection hidden="1"/>
    </xf>
    <xf numFmtId="0" fontId="3" fillId="2" borderId="1" xfId="0" applyFont="1" applyFill="1" applyBorder="1" applyProtection="1">
      <protection hidden="1"/>
    </xf>
    <xf numFmtId="0" fontId="3" fillId="2" borderId="2" xfId="0" applyFont="1" applyFill="1" applyBorder="1" applyProtection="1">
      <protection hidden="1"/>
    </xf>
    <xf numFmtId="0" fontId="3" fillId="4" borderId="12" xfId="0" applyFont="1" applyFill="1" applyBorder="1" applyProtection="1">
      <protection hidden="1"/>
    </xf>
    <xf numFmtId="4" fontId="6" fillId="4" borderId="1" xfId="0" applyNumberFormat="1" applyFont="1" applyFill="1" applyBorder="1" applyProtection="1">
      <protection hidden="1"/>
    </xf>
    <xf numFmtId="4" fontId="5" fillId="0" borderId="1" xfId="0" applyNumberFormat="1" applyFont="1" applyFill="1" applyBorder="1" applyAlignment="1" applyProtection="1">
      <alignment vertical="center" wrapText="1"/>
      <protection locked="0" hidden="1"/>
    </xf>
    <xf numFmtId="4" fontId="5" fillId="0" borderId="1" xfId="0" applyNumberFormat="1" applyFont="1" applyFill="1" applyBorder="1" applyAlignment="1" applyProtection="1">
      <alignment vertical="center"/>
      <protection locked="0" hidden="1"/>
    </xf>
    <xf numFmtId="4" fontId="3" fillId="0" borderId="1" xfId="0" applyNumberFormat="1" applyFont="1" applyFill="1" applyBorder="1" applyAlignment="1" applyProtection="1">
      <alignment vertical="center"/>
      <protection locked="0" hidden="1"/>
    </xf>
    <xf numFmtId="4" fontId="5" fillId="0" borderId="10" xfId="0" applyNumberFormat="1" applyFont="1" applyFill="1" applyBorder="1" applyProtection="1">
      <protection locked="0" hidden="1"/>
    </xf>
    <xf numFmtId="4" fontId="3" fillId="0" borderId="1" xfId="0" applyNumberFormat="1" applyFont="1" applyFill="1" applyBorder="1" applyProtection="1">
      <protection locked="0" hidden="1"/>
    </xf>
    <xf numFmtId="0" fontId="9" fillId="3" borderId="1" xfId="0" applyFont="1" applyFill="1" applyBorder="1" applyAlignment="1" applyProtection="1">
      <alignment horizontal="left" vertical="center" wrapText="1"/>
      <protection locked="0"/>
    </xf>
    <xf numFmtId="0" fontId="5" fillId="3" borderId="2" xfId="0" applyFont="1" applyFill="1" applyBorder="1" applyAlignment="1">
      <alignment wrapText="1"/>
    </xf>
    <xf numFmtId="0" fontId="5" fillId="3" borderId="15" xfId="0" applyFont="1" applyFill="1" applyBorder="1" applyAlignment="1">
      <alignment wrapText="1"/>
    </xf>
    <xf numFmtId="0" fontId="5" fillId="0" borderId="0" xfId="0" applyFont="1" applyAlignment="1">
      <alignment horizontal="left" wrapText="1"/>
    </xf>
    <xf numFmtId="4" fontId="5" fillId="0" borderId="1" xfId="0" applyNumberFormat="1" applyFont="1" applyFill="1" applyBorder="1" applyAlignment="1" applyProtection="1">
      <alignment horizontal="center" vertical="center"/>
      <protection locked="0" hidden="1"/>
    </xf>
    <xf numFmtId="0" fontId="8" fillId="4" borderId="12" xfId="0" applyFont="1" applyFill="1" applyBorder="1" applyAlignment="1" applyProtection="1">
      <alignment horizontal="center" vertical="center"/>
      <protection hidden="1"/>
    </xf>
    <xf numFmtId="0" fontId="8" fillId="4" borderId="13" xfId="0" applyFont="1" applyFill="1" applyBorder="1" applyAlignment="1" applyProtection="1">
      <alignment horizontal="center" vertical="center"/>
      <protection hidden="1"/>
    </xf>
    <xf numFmtId="0" fontId="4" fillId="4" borderId="13" xfId="0" applyFont="1" applyFill="1" applyBorder="1" applyAlignment="1" applyProtection="1">
      <alignment horizontal="center" vertical="center"/>
      <protection hidden="1"/>
    </xf>
    <xf numFmtId="0" fontId="4" fillId="4" borderId="14" xfId="0" applyFont="1" applyFill="1" applyBorder="1" applyAlignment="1" applyProtection="1">
      <alignment horizontal="center" vertical="center"/>
      <protection hidden="1"/>
    </xf>
    <xf numFmtId="10" fontId="6" fillId="4" borderId="10" xfId="1" applyNumberFormat="1" applyFont="1" applyFill="1" applyBorder="1" applyAlignment="1" applyProtection="1">
      <alignment horizontal="center" vertical="center"/>
      <protection hidden="1"/>
    </xf>
    <xf numFmtId="10" fontId="6" fillId="4" borderId="1" xfId="1" applyNumberFormat="1" applyFont="1" applyFill="1" applyBorder="1" applyAlignment="1" applyProtection="1">
      <alignment horizontal="center" vertical="center"/>
      <protection hidden="1"/>
    </xf>
    <xf numFmtId="0" fontId="8" fillId="4" borderId="1" xfId="0" applyFont="1" applyFill="1" applyBorder="1" applyAlignment="1" applyProtection="1">
      <alignment horizontal="center" vertical="center"/>
      <protection hidden="1"/>
    </xf>
  </cellXfs>
  <cellStyles count="2">
    <cellStyle name="Normálna" xfId="0" builtinId="0"/>
    <cellStyle name="Percentá" xfId="1" builtinId="5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CC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windowProtection="1" tabSelected="1" zoomScaleNormal="100" workbookViewId="0">
      <selection activeCell="F5" sqref="F5:F14"/>
    </sheetView>
  </sheetViews>
  <sheetFormatPr defaultRowHeight="12" x14ac:dyDescent="0.2"/>
  <cols>
    <col min="1" max="1" width="44.42578125" style="1" customWidth="1"/>
    <col min="2" max="2" width="7.42578125" style="1" customWidth="1"/>
    <col min="3" max="3" width="7.140625" style="1" hidden="1" customWidth="1"/>
    <col min="4" max="4" width="13" style="1" customWidth="1"/>
    <col min="5" max="5" width="16.7109375" style="1" hidden="1" customWidth="1"/>
    <col min="6" max="6" width="11.7109375" style="1" customWidth="1"/>
    <col min="7" max="7" width="0.140625" style="1" hidden="1" customWidth="1"/>
    <col min="8" max="8" width="12.28515625" style="1" hidden="1" customWidth="1"/>
    <col min="9" max="9" width="18.28515625" style="1" hidden="1" customWidth="1"/>
    <col min="10" max="10" width="19.140625" style="1" customWidth="1"/>
    <col min="11" max="11" width="15" style="1" bestFit="1" customWidth="1"/>
    <col min="12" max="16384" width="9.140625" style="1"/>
  </cols>
  <sheetData>
    <row r="1" spans="1:11" ht="12.75" x14ac:dyDescent="0.2">
      <c r="A1" s="52" t="s">
        <v>48</v>
      </c>
      <c r="B1" s="53"/>
      <c r="C1" s="2" t="s">
        <v>31</v>
      </c>
      <c r="D1" s="3"/>
      <c r="E1" s="2" t="s">
        <v>31</v>
      </c>
      <c r="F1" s="3"/>
      <c r="G1" s="2" t="s">
        <v>31</v>
      </c>
      <c r="H1" s="2" t="s">
        <v>31</v>
      </c>
      <c r="I1" s="2" t="s">
        <v>31</v>
      </c>
      <c r="J1" s="3"/>
      <c r="K1" s="3"/>
    </row>
    <row r="2" spans="1:11" ht="12.75" x14ac:dyDescent="0.2">
      <c r="A2" s="109" t="s">
        <v>0</v>
      </c>
      <c r="B2" s="54"/>
      <c r="C2" s="48"/>
      <c r="D2" s="47" t="s">
        <v>32</v>
      </c>
      <c r="E2" s="48"/>
      <c r="F2" s="64" t="s">
        <v>30</v>
      </c>
      <c r="G2" s="65"/>
      <c r="H2" s="65"/>
      <c r="I2" s="65"/>
      <c r="J2" s="66"/>
      <c r="K2" s="67" t="s">
        <v>28</v>
      </c>
    </row>
    <row r="3" spans="1:11" x14ac:dyDescent="0.2">
      <c r="A3" s="55" t="s">
        <v>2</v>
      </c>
      <c r="B3" s="56"/>
      <c r="C3" s="28"/>
      <c r="D3" s="63"/>
      <c r="E3" s="29"/>
      <c r="F3" s="68"/>
      <c r="G3" s="69"/>
      <c r="H3" s="69"/>
      <c r="I3" s="69"/>
      <c r="J3" s="69"/>
      <c r="K3" s="70"/>
    </row>
    <row r="4" spans="1:11" ht="15" customHeight="1" x14ac:dyDescent="0.2">
      <c r="A4" s="57" t="s">
        <v>1</v>
      </c>
      <c r="B4" s="58"/>
      <c r="C4" s="27"/>
      <c r="D4" s="113"/>
      <c r="E4" s="30"/>
      <c r="F4" s="71"/>
      <c r="G4" s="72"/>
      <c r="H4" s="72"/>
      <c r="I4" s="72"/>
      <c r="J4" s="73"/>
      <c r="K4" s="74"/>
    </row>
    <row r="5" spans="1:11" x14ac:dyDescent="0.2">
      <c r="A5" s="59" t="s">
        <v>3</v>
      </c>
      <c r="B5" s="60">
        <v>28</v>
      </c>
      <c r="C5" s="25"/>
      <c r="D5" s="113"/>
      <c r="E5" s="26"/>
      <c r="F5" s="118">
        <f>IFERROR(E8,0)</f>
        <v>0</v>
      </c>
      <c r="G5" s="75"/>
      <c r="H5" s="75"/>
      <c r="I5" s="76"/>
      <c r="J5" s="77"/>
      <c r="K5" s="116">
        <f>IF(AND(F5&lt;=0.01,F5&gt;=0.0001),10,IF(AND(F5&gt;0.01,F5&lt;=0.1),13,IF(AND(F5&gt;0.1,F5&lt;=0.2),14,IF(AND(F5&gt;0.2,F5&lt;=0.25),15,IF(AND(F5&gt;0.25,F5&lt;=0.3),17,IF(AND(F5&gt;0.3,F5&lt;=0.35),19,IF(AND(F5&gt;0.35,F5&lt;=0.4),21,IF(AND(F5&gt;0.4,F5&lt;=0.45),23,IF(AND(F5&gt;0.45,F5&lt;=0.5),25,IF(AND(F5&gt;0.5),28,))))))))))</f>
        <v>0</v>
      </c>
    </row>
    <row r="6" spans="1:11" x14ac:dyDescent="0.2">
      <c r="A6" s="61" t="s">
        <v>4</v>
      </c>
      <c r="B6" s="62">
        <v>25</v>
      </c>
      <c r="C6" s="25"/>
      <c r="D6" s="113"/>
      <c r="E6" s="26"/>
      <c r="F6" s="119"/>
      <c r="G6" s="78"/>
      <c r="H6" s="78"/>
      <c r="I6" s="79"/>
      <c r="J6" s="80"/>
      <c r="K6" s="117"/>
    </row>
    <row r="7" spans="1:11" x14ac:dyDescent="0.2">
      <c r="A7" s="61" t="s">
        <v>5</v>
      </c>
      <c r="B7" s="62">
        <v>23</v>
      </c>
      <c r="C7" s="25"/>
      <c r="D7" s="113"/>
      <c r="E7" s="26"/>
      <c r="F7" s="119"/>
      <c r="G7" s="78"/>
      <c r="H7" s="78"/>
      <c r="I7" s="79"/>
      <c r="J7" s="80"/>
      <c r="K7" s="117"/>
    </row>
    <row r="8" spans="1:11" x14ac:dyDescent="0.2">
      <c r="A8" s="61" t="s">
        <v>6</v>
      </c>
      <c r="B8" s="62">
        <v>21</v>
      </c>
      <c r="C8" s="25"/>
      <c r="D8" s="113"/>
      <c r="E8" s="26" t="e">
        <f>D4/D3</f>
        <v>#DIV/0!</v>
      </c>
      <c r="F8" s="119"/>
      <c r="G8" s="78"/>
      <c r="H8" s="78"/>
      <c r="I8" s="79"/>
      <c r="J8" s="80"/>
      <c r="K8" s="117"/>
    </row>
    <row r="9" spans="1:11" x14ac:dyDescent="0.2">
      <c r="A9" s="61" t="s">
        <v>7</v>
      </c>
      <c r="B9" s="62">
        <v>19</v>
      </c>
      <c r="C9" s="25"/>
      <c r="D9" s="113"/>
      <c r="E9" s="26"/>
      <c r="F9" s="119"/>
      <c r="G9" s="78"/>
      <c r="H9" s="78"/>
      <c r="I9" s="79"/>
      <c r="J9" s="80"/>
      <c r="K9" s="117"/>
    </row>
    <row r="10" spans="1:11" x14ac:dyDescent="0.2">
      <c r="A10" s="61" t="s">
        <v>8</v>
      </c>
      <c r="B10" s="62">
        <v>17</v>
      </c>
      <c r="C10" s="25"/>
      <c r="D10" s="113"/>
      <c r="E10" s="26"/>
      <c r="F10" s="119"/>
      <c r="G10" s="78"/>
      <c r="H10" s="78"/>
      <c r="I10" s="79"/>
      <c r="J10" s="80"/>
      <c r="K10" s="117"/>
    </row>
    <row r="11" spans="1:11" x14ac:dyDescent="0.2">
      <c r="A11" s="61" t="s">
        <v>9</v>
      </c>
      <c r="B11" s="62">
        <v>15</v>
      </c>
      <c r="C11" s="25"/>
      <c r="D11" s="113"/>
      <c r="E11" s="26"/>
      <c r="F11" s="119"/>
      <c r="G11" s="78"/>
      <c r="H11" s="78"/>
      <c r="I11" s="79"/>
      <c r="J11" s="80"/>
      <c r="K11" s="117"/>
    </row>
    <row r="12" spans="1:11" x14ac:dyDescent="0.2">
      <c r="A12" s="61" t="s">
        <v>10</v>
      </c>
      <c r="B12" s="62">
        <v>14</v>
      </c>
      <c r="C12" s="25"/>
      <c r="D12" s="113"/>
      <c r="E12" s="26"/>
      <c r="F12" s="119"/>
      <c r="G12" s="78"/>
      <c r="H12" s="78"/>
      <c r="I12" s="79"/>
      <c r="J12" s="80"/>
      <c r="K12" s="117"/>
    </row>
    <row r="13" spans="1:11" x14ac:dyDescent="0.2">
      <c r="A13" s="61" t="s">
        <v>11</v>
      </c>
      <c r="B13" s="62">
        <v>13</v>
      </c>
      <c r="C13" s="25"/>
      <c r="D13" s="113"/>
      <c r="E13" s="26"/>
      <c r="F13" s="119"/>
      <c r="G13" s="78"/>
      <c r="H13" s="78"/>
      <c r="I13" s="79"/>
      <c r="J13" s="80"/>
      <c r="K13" s="117"/>
    </row>
    <row r="14" spans="1:11" x14ac:dyDescent="0.2">
      <c r="A14" s="61" t="s">
        <v>12</v>
      </c>
      <c r="B14" s="62">
        <v>10</v>
      </c>
      <c r="C14" s="25"/>
      <c r="D14" s="113"/>
      <c r="E14" s="26"/>
      <c r="F14" s="119"/>
      <c r="G14" s="78"/>
      <c r="H14" s="78"/>
      <c r="I14" s="79"/>
      <c r="J14" s="81"/>
      <c r="K14" s="117"/>
    </row>
    <row r="15" spans="1:11" x14ac:dyDescent="0.2">
      <c r="A15" s="18"/>
      <c r="B15" s="6"/>
      <c r="C15" s="7"/>
      <c r="D15" s="8"/>
      <c r="E15" s="7"/>
      <c r="G15" s="4"/>
      <c r="H15" s="4"/>
      <c r="I15" s="4"/>
    </row>
    <row r="16" spans="1:11" ht="11.25" customHeight="1" x14ac:dyDescent="0.2">
      <c r="A16" s="20" t="s">
        <v>35</v>
      </c>
      <c r="B16" s="6"/>
      <c r="C16" s="7"/>
      <c r="D16" s="8"/>
      <c r="E16" s="7"/>
      <c r="G16" s="4"/>
      <c r="H16" s="4"/>
      <c r="I16" s="4"/>
    </row>
    <row r="17" spans="1:11" ht="11.25" hidden="1" customHeight="1" x14ac:dyDescent="0.2">
      <c r="A17" s="18"/>
      <c r="B17" s="6"/>
      <c r="C17" s="7"/>
      <c r="D17" s="8"/>
      <c r="E17" s="7"/>
      <c r="G17" s="4"/>
      <c r="H17" s="4"/>
      <c r="I17" s="4"/>
    </row>
    <row r="18" spans="1:11" ht="36" hidden="1" x14ac:dyDescent="0.2">
      <c r="A18" s="19" t="s">
        <v>14</v>
      </c>
      <c r="B18" s="10">
        <v>21</v>
      </c>
      <c r="C18" s="11"/>
      <c r="D18" s="12"/>
      <c r="E18" s="11"/>
      <c r="G18" s="4"/>
      <c r="H18" s="4"/>
      <c r="I18" s="4"/>
    </row>
    <row r="19" spans="1:11" ht="36" hidden="1" x14ac:dyDescent="0.2">
      <c r="A19" s="19" t="s">
        <v>36</v>
      </c>
      <c r="B19" s="10">
        <v>18</v>
      </c>
      <c r="C19" s="11"/>
      <c r="D19" s="12"/>
      <c r="E19" s="11"/>
      <c r="G19" s="4"/>
      <c r="H19" s="4"/>
      <c r="I19" s="4"/>
    </row>
    <row r="20" spans="1:11" ht="24" hidden="1" x14ac:dyDescent="0.2">
      <c r="A20" s="19" t="s">
        <v>37</v>
      </c>
      <c r="B20" s="10">
        <v>15</v>
      </c>
      <c r="C20" s="11"/>
      <c r="D20" s="12"/>
      <c r="E20" s="11"/>
      <c r="G20" s="4"/>
      <c r="H20" s="4"/>
      <c r="I20" s="4"/>
    </row>
    <row r="21" spans="1:11" ht="24" hidden="1" x14ac:dyDescent="0.2">
      <c r="A21" s="19" t="s">
        <v>38</v>
      </c>
      <c r="B21" s="10">
        <v>12</v>
      </c>
      <c r="C21" s="11"/>
      <c r="D21" s="12"/>
      <c r="E21" s="11"/>
      <c r="G21" s="4"/>
      <c r="H21" s="4"/>
      <c r="I21" s="4"/>
    </row>
    <row r="22" spans="1:11" ht="36" hidden="1" x14ac:dyDescent="0.2">
      <c r="A22" s="19" t="s">
        <v>39</v>
      </c>
      <c r="B22" s="10">
        <v>9</v>
      </c>
      <c r="C22" s="11"/>
      <c r="D22" s="12"/>
      <c r="E22" s="11"/>
      <c r="G22" s="4"/>
      <c r="H22" s="4"/>
      <c r="I22" s="4"/>
    </row>
    <row r="23" spans="1:11" ht="36" hidden="1" x14ac:dyDescent="0.2">
      <c r="A23" s="19" t="s">
        <v>40</v>
      </c>
      <c r="B23" s="10">
        <v>6</v>
      </c>
      <c r="C23" s="11"/>
      <c r="D23" s="12"/>
      <c r="E23" s="11"/>
      <c r="G23" s="4"/>
      <c r="H23" s="4"/>
      <c r="I23" s="4"/>
    </row>
    <row r="24" spans="1:11" ht="36" hidden="1" x14ac:dyDescent="0.2">
      <c r="A24" s="19" t="s">
        <v>41</v>
      </c>
      <c r="B24" s="10">
        <v>3</v>
      </c>
      <c r="C24" s="11"/>
      <c r="D24" s="12"/>
      <c r="E24" s="11"/>
      <c r="G24" s="4"/>
      <c r="H24" s="4"/>
      <c r="I24" s="4"/>
    </row>
    <row r="25" spans="1:11" ht="36" hidden="1" x14ac:dyDescent="0.2">
      <c r="A25" s="13" t="s">
        <v>42</v>
      </c>
      <c r="B25" s="10">
        <v>1</v>
      </c>
      <c r="C25" s="11"/>
      <c r="D25" s="12"/>
      <c r="E25" s="11"/>
      <c r="G25" s="4"/>
      <c r="H25" s="4"/>
      <c r="I25" s="4"/>
    </row>
    <row r="26" spans="1:11" x14ac:dyDescent="0.2">
      <c r="A26" s="35"/>
      <c r="B26" s="35"/>
      <c r="C26" s="46"/>
      <c r="D26" s="64" t="s">
        <v>32</v>
      </c>
      <c r="E26" s="82"/>
      <c r="F26" s="64" t="s">
        <v>30</v>
      </c>
      <c r="G26" s="65"/>
      <c r="H26" s="65"/>
      <c r="I26" s="65"/>
      <c r="J26" s="83" t="s">
        <v>47</v>
      </c>
      <c r="K26" s="67" t="s">
        <v>28</v>
      </c>
    </row>
    <row r="27" spans="1:11" ht="12" customHeight="1" x14ac:dyDescent="0.2">
      <c r="A27" s="31" t="s">
        <v>2</v>
      </c>
      <c r="B27" s="37"/>
      <c r="C27" s="43"/>
      <c r="D27" s="84">
        <f>SUM(D28:D36)</f>
        <v>0</v>
      </c>
      <c r="E27" s="85"/>
      <c r="F27" s="86"/>
      <c r="G27" s="87">
        <f>SUM(D29:D35)</f>
        <v>0</v>
      </c>
      <c r="H27" s="88"/>
      <c r="I27" s="89"/>
      <c r="J27" s="90"/>
      <c r="K27" s="66"/>
    </row>
    <row r="28" spans="1:11" ht="12" customHeight="1" x14ac:dyDescent="0.2">
      <c r="A28" s="44" t="s">
        <v>1</v>
      </c>
      <c r="B28" s="45">
        <v>21</v>
      </c>
      <c r="C28" s="21"/>
      <c r="D28" s="104"/>
      <c r="E28" s="22" t="e">
        <f>D28/$D$27</f>
        <v>#DIV/0!</v>
      </c>
      <c r="F28" s="91">
        <f>IFERROR(E28,0)</f>
        <v>0</v>
      </c>
      <c r="G28" s="92"/>
      <c r="H28" s="92">
        <f>F28</f>
        <v>0</v>
      </c>
      <c r="I28" s="93" t="str">
        <f>IF(F28&gt;0.75,"áno","nie")</f>
        <v>nie</v>
      </c>
      <c r="J28" s="94"/>
      <c r="K28" s="115" t="str">
        <f>IF(F28&gt;0.75,21,IF(AND(J29="prevažujúca investícia"),18,IF(AND(J30="prevažujúca investícia"),15,IF(AND(J31="prevažujúca investícia"),12,IF(AND(J32="prevažujúca investícia"),9,IF(AND(J33="prevažujúca investícia"),6,IF(AND(J34="prevažujúca investícia"),3,IF(AND(J35="prevažujúca investícia"),1,IF(AND(J36="prevažujúca investícia"),0,"")))))))))</f>
        <v/>
      </c>
    </row>
    <row r="29" spans="1:11" ht="36" x14ac:dyDescent="0.2">
      <c r="A29" s="35" t="s">
        <v>15</v>
      </c>
      <c r="B29" s="34">
        <v>18</v>
      </c>
      <c r="C29" s="21"/>
      <c r="D29" s="104"/>
      <c r="E29" s="22" t="e">
        <f t="shared" ref="E29:E36" si="0">D29/$D$27</f>
        <v>#DIV/0!</v>
      </c>
      <c r="F29" s="95">
        <f t="shared" ref="F29:F36" si="1">IFERROR(E29,0)</f>
        <v>0</v>
      </c>
      <c r="G29" s="92" t="e">
        <f>D29/$G$27</f>
        <v>#DIV/0!</v>
      </c>
      <c r="H29" s="92" t="str">
        <f>IFERROR(G29,"")</f>
        <v/>
      </c>
      <c r="I29" s="92" t="str">
        <f>IF(H29=MAXA($H$29:$H$35),"prevažujúca investícia","")</f>
        <v/>
      </c>
      <c r="J29" s="91" t="str">
        <f>IF(F28&gt;0.75,"",I29)</f>
        <v/>
      </c>
      <c r="K29" s="120"/>
    </row>
    <row r="30" spans="1:11" ht="24" x14ac:dyDescent="0.2">
      <c r="A30" s="35" t="s">
        <v>16</v>
      </c>
      <c r="B30" s="34">
        <v>15</v>
      </c>
      <c r="C30" s="21"/>
      <c r="D30" s="104"/>
      <c r="E30" s="22" t="e">
        <f t="shared" si="0"/>
        <v>#DIV/0!</v>
      </c>
      <c r="F30" s="95">
        <f t="shared" si="1"/>
        <v>0</v>
      </c>
      <c r="G30" s="92" t="e">
        <f t="shared" ref="G30:G36" si="2">D30/$G$27</f>
        <v>#DIV/0!</v>
      </c>
      <c r="H30" s="92" t="str">
        <f t="shared" ref="H30:H36" si="3">IFERROR(G30,"")</f>
        <v/>
      </c>
      <c r="I30" s="92" t="str">
        <f>IF(H30=MAXA($H$29:$H$36),"prevažujúca investícia","")</f>
        <v/>
      </c>
      <c r="J30" s="96" t="str">
        <f>IF(OR(F28&gt;0.75,J29="prevažujúca investícia"),"",I30)</f>
        <v/>
      </c>
      <c r="K30" s="120"/>
    </row>
    <row r="31" spans="1:11" ht="24" x14ac:dyDescent="0.2">
      <c r="A31" s="35" t="s">
        <v>17</v>
      </c>
      <c r="B31" s="34">
        <v>12</v>
      </c>
      <c r="C31" s="23"/>
      <c r="D31" s="105"/>
      <c r="E31" s="22" t="e">
        <f t="shared" si="0"/>
        <v>#DIV/0!</v>
      </c>
      <c r="F31" s="95">
        <f t="shared" si="1"/>
        <v>0</v>
      </c>
      <c r="G31" s="92" t="e">
        <f t="shared" si="2"/>
        <v>#DIV/0!</v>
      </c>
      <c r="H31" s="92" t="str">
        <f t="shared" si="3"/>
        <v/>
      </c>
      <c r="I31" s="92" t="str">
        <f t="shared" ref="I31:I36" si="4">IF(H31=MAXA($H$29:$H$36),"prevažujúca investícia","")</f>
        <v/>
      </c>
      <c r="J31" s="96" t="str">
        <f>IF(OR(F29&gt;0.75,J29="prevažujúca investícia",J30="prevažujúca investícia"),"",I31)</f>
        <v/>
      </c>
      <c r="K31" s="120"/>
    </row>
    <row r="32" spans="1:11" ht="36" x14ac:dyDescent="0.2">
      <c r="A32" s="35" t="s">
        <v>18</v>
      </c>
      <c r="B32" s="34">
        <v>9</v>
      </c>
      <c r="C32" s="23"/>
      <c r="D32" s="105"/>
      <c r="E32" s="22" t="e">
        <f t="shared" si="0"/>
        <v>#DIV/0!</v>
      </c>
      <c r="F32" s="95">
        <f t="shared" si="1"/>
        <v>0</v>
      </c>
      <c r="G32" s="92" t="e">
        <f t="shared" si="2"/>
        <v>#DIV/0!</v>
      </c>
      <c r="H32" s="92" t="str">
        <f t="shared" si="3"/>
        <v/>
      </c>
      <c r="I32" s="92" t="str">
        <f t="shared" si="4"/>
        <v/>
      </c>
      <c r="J32" s="96" t="str">
        <f>IF(OR(F30&gt;0.75,J29="prevažujúca investícia",J30="prevažujúca investícia",J31="prevažujúca investícia"),"",I32)</f>
        <v/>
      </c>
      <c r="K32" s="120"/>
    </row>
    <row r="33" spans="1:11" ht="36" x14ac:dyDescent="0.2">
      <c r="A33" s="35" t="s">
        <v>19</v>
      </c>
      <c r="B33" s="34">
        <v>6</v>
      </c>
      <c r="C33" s="23"/>
      <c r="D33" s="105"/>
      <c r="E33" s="22" t="e">
        <f t="shared" si="0"/>
        <v>#DIV/0!</v>
      </c>
      <c r="F33" s="95">
        <f t="shared" si="1"/>
        <v>0</v>
      </c>
      <c r="G33" s="92" t="e">
        <f t="shared" si="2"/>
        <v>#DIV/0!</v>
      </c>
      <c r="H33" s="92" t="str">
        <f t="shared" si="3"/>
        <v/>
      </c>
      <c r="I33" s="92" t="str">
        <f t="shared" si="4"/>
        <v/>
      </c>
      <c r="J33" s="96" t="str">
        <f>IF(OR(F31&gt;0.75,J29="prevažujúca investícia",J30="prevažujúca investícia",J31="prevažujúca investícia",J32="prevažujúca investícia"),"",I33)</f>
        <v/>
      </c>
      <c r="K33" s="120"/>
    </row>
    <row r="34" spans="1:11" ht="35.25" customHeight="1" x14ac:dyDescent="0.2">
      <c r="A34" s="35" t="s">
        <v>20</v>
      </c>
      <c r="B34" s="34">
        <v>3</v>
      </c>
      <c r="C34" s="24"/>
      <c r="D34" s="106"/>
      <c r="E34" s="22" t="e">
        <f t="shared" si="0"/>
        <v>#DIV/0!</v>
      </c>
      <c r="F34" s="95">
        <f t="shared" si="1"/>
        <v>0</v>
      </c>
      <c r="G34" s="92" t="e">
        <f t="shared" si="2"/>
        <v>#DIV/0!</v>
      </c>
      <c r="H34" s="92" t="str">
        <f t="shared" si="3"/>
        <v/>
      </c>
      <c r="I34" s="92" t="str">
        <f t="shared" si="4"/>
        <v/>
      </c>
      <c r="J34" s="96" t="str">
        <f>IF(OR(F32&gt;0.75,J29="prevažujúca investícia",J30="prevažujúca investícia",J31="prevažujúca investícia",J32="prevažujúca investícia",J33="prevažujúca investícia"),"",I34)</f>
        <v/>
      </c>
      <c r="K34" s="120"/>
    </row>
    <row r="35" spans="1:11" ht="36" x14ac:dyDescent="0.2">
      <c r="A35" s="33" t="s">
        <v>21</v>
      </c>
      <c r="B35" s="34">
        <v>1</v>
      </c>
      <c r="C35" s="24"/>
      <c r="D35" s="106"/>
      <c r="E35" s="22" t="e">
        <f t="shared" si="0"/>
        <v>#DIV/0!</v>
      </c>
      <c r="F35" s="95">
        <f t="shared" si="1"/>
        <v>0</v>
      </c>
      <c r="G35" s="92" t="e">
        <f t="shared" si="2"/>
        <v>#DIV/0!</v>
      </c>
      <c r="H35" s="92" t="str">
        <f t="shared" si="3"/>
        <v/>
      </c>
      <c r="I35" s="92" t="str">
        <f t="shared" si="4"/>
        <v/>
      </c>
      <c r="J35" s="96" t="str">
        <f>IF(OR(F33&gt;0.75,J29="prevažujúca investícia",J30="prevažujúca investícia",J31="prevažujúca investícia",J32="prevažujúca investícia",J33="prevažujúca investícia",J34="prevažujúca investícia"),"",I35)</f>
        <v/>
      </c>
      <c r="K35" s="120"/>
    </row>
    <row r="36" spans="1:11" ht="12.75" x14ac:dyDescent="0.2">
      <c r="A36" s="33" t="s">
        <v>33</v>
      </c>
      <c r="B36" s="36">
        <v>0</v>
      </c>
      <c r="C36" s="24"/>
      <c r="D36" s="106"/>
      <c r="E36" s="22" t="e">
        <f t="shared" si="0"/>
        <v>#DIV/0!</v>
      </c>
      <c r="F36" s="95">
        <f t="shared" si="1"/>
        <v>0</v>
      </c>
      <c r="G36" s="92" t="e">
        <f t="shared" si="2"/>
        <v>#DIV/0!</v>
      </c>
      <c r="H36" s="92" t="str">
        <f t="shared" si="3"/>
        <v/>
      </c>
      <c r="I36" s="92" t="str">
        <f t="shared" si="4"/>
        <v/>
      </c>
      <c r="J36" s="96" t="str">
        <f>IF(OR(F34&gt;0.75,J29="prevažujúca investícia",J30="prevažujúca investícia",J31="prevažujúca investícia",J32="prevažujúca investícia",J33="prevažujúca investícia",J34="prevažujúca investícia",J35="prevažujúca investícia"),"",I36)</f>
        <v/>
      </c>
      <c r="K36" s="120"/>
    </row>
    <row r="37" spans="1:11" x14ac:dyDescent="0.2">
      <c r="A37" s="17"/>
      <c r="C37" s="4"/>
      <c r="D37" s="5"/>
      <c r="E37" s="4"/>
      <c r="G37" s="4"/>
      <c r="H37" s="4"/>
      <c r="I37" s="4"/>
    </row>
    <row r="38" spans="1:11" ht="12.75" x14ac:dyDescent="0.2">
      <c r="A38" s="20" t="s">
        <v>22</v>
      </c>
      <c r="C38" s="4"/>
      <c r="D38" s="5"/>
      <c r="E38" s="4"/>
      <c r="G38" s="4"/>
      <c r="H38" s="4"/>
      <c r="I38" s="4"/>
    </row>
    <row r="39" spans="1:11" hidden="1" x14ac:dyDescent="0.2">
      <c r="A39" s="14"/>
      <c r="B39" s="6"/>
      <c r="C39" s="7"/>
      <c r="D39" s="8"/>
      <c r="E39" s="7"/>
      <c r="G39" s="4"/>
      <c r="H39" s="4"/>
      <c r="I39" s="4"/>
    </row>
    <row r="40" spans="1:11" ht="12" customHeight="1" x14ac:dyDescent="0.2">
      <c r="A40" s="110" t="s">
        <v>43</v>
      </c>
      <c r="B40" s="32"/>
      <c r="C40" s="42" t="e">
        <f>D41/D42</f>
        <v>#DIV/0!</v>
      </c>
      <c r="D40" s="97"/>
      <c r="E40" s="97">
        <f>IFERROR(C40,0)</f>
        <v>0</v>
      </c>
      <c r="F40" s="98"/>
      <c r="G40" s="98"/>
      <c r="H40" s="66"/>
      <c r="I40" s="86"/>
      <c r="J40" s="70"/>
      <c r="K40" s="70"/>
    </row>
    <row r="41" spans="1:11" ht="12" customHeight="1" x14ac:dyDescent="0.2">
      <c r="A41" s="111" t="s">
        <v>23</v>
      </c>
      <c r="B41" s="38"/>
      <c r="C41" s="40"/>
      <c r="D41" s="107"/>
      <c r="E41" s="41"/>
      <c r="F41" s="99" t="s">
        <v>34</v>
      </c>
      <c r="G41" s="100"/>
      <c r="H41" s="100"/>
      <c r="I41" s="101"/>
      <c r="J41" s="102"/>
      <c r="K41" s="114" t="str">
        <f>IF(F42&gt;5000,2,IF(AND(F42&gt;2000,F42&lt;=5000),4,IF(AND(F42&lt;=2000,F42&gt;0),6,"")))</f>
        <v/>
      </c>
    </row>
    <row r="42" spans="1:11" ht="12" customHeight="1" x14ac:dyDescent="0.2">
      <c r="A42" s="110" t="s">
        <v>44</v>
      </c>
      <c r="B42" s="39"/>
      <c r="C42" s="28"/>
      <c r="D42" s="108"/>
      <c r="E42" s="24"/>
      <c r="F42" s="103">
        <f>IF(D42&gt;100000,E40*7,E40)</f>
        <v>0</v>
      </c>
      <c r="G42" s="100"/>
      <c r="H42" s="100"/>
      <c r="I42" s="101"/>
      <c r="J42" s="74"/>
      <c r="K42" s="115"/>
    </row>
    <row r="43" spans="1:11" ht="12" customHeight="1" x14ac:dyDescent="0.2">
      <c r="A43" s="14"/>
      <c r="C43" s="4"/>
      <c r="D43" s="5"/>
      <c r="E43" s="4"/>
      <c r="G43" s="4"/>
      <c r="H43" s="4"/>
      <c r="I43" s="4"/>
      <c r="K43" s="16"/>
    </row>
    <row r="44" spans="1:11" ht="24" hidden="1" x14ac:dyDescent="0.2">
      <c r="A44" s="15" t="s">
        <v>24</v>
      </c>
      <c r="C44" s="4"/>
      <c r="D44" s="5"/>
      <c r="E44" s="4"/>
      <c r="G44" s="4"/>
      <c r="H44" s="4"/>
      <c r="I44" s="4"/>
    </row>
    <row r="45" spans="1:11" ht="12.75" hidden="1" customHeight="1" x14ac:dyDescent="0.2">
      <c r="A45" s="15" t="s">
        <v>25</v>
      </c>
      <c r="B45" s="1">
        <v>6</v>
      </c>
      <c r="C45" s="4"/>
      <c r="D45" s="5"/>
      <c r="E45" s="4"/>
      <c r="G45" s="4"/>
      <c r="H45" s="4"/>
      <c r="I45" s="4"/>
    </row>
    <row r="46" spans="1:11" hidden="1" x14ac:dyDescent="0.2">
      <c r="A46" s="15" t="s">
        <v>26</v>
      </c>
      <c r="B46" s="1">
        <v>4</v>
      </c>
      <c r="C46" s="4"/>
      <c r="D46" s="5"/>
      <c r="E46" s="4"/>
      <c r="G46" s="4"/>
      <c r="H46" s="4"/>
      <c r="I46" s="4"/>
    </row>
    <row r="47" spans="1:11" hidden="1" x14ac:dyDescent="0.2">
      <c r="A47" s="6" t="s">
        <v>27</v>
      </c>
      <c r="B47" s="6">
        <v>2</v>
      </c>
      <c r="C47" s="7"/>
      <c r="D47" s="8"/>
      <c r="E47" s="7"/>
      <c r="G47" s="4"/>
      <c r="H47" s="4"/>
      <c r="I47" s="4"/>
    </row>
    <row r="48" spans="1:11" hidden="1" x14ac:dyDescent="0.2">
      <c r="A48" s="9" t="s">
        <v>13</v>
      </c>
      <c r="B48" s="6"/>
      <c r="C48" s="7"/>
      <c r="D48" s="8"/>
      <c r="E48" s="7"/>
      <c r="G48" s="4"/>
      <c r="H48" s="4"/>
      <c r="I48" s="4"/>
    </row>
    <row r="49" spans="1:11" x14ac:dyDescent="0.2">
      <c r="A49" s="6"/>
      <c r="B49" s="6"/>
      <c r="C49" s="7"/>
      <c r="D49" s="8"/>
      <c r="E49" s="7"/>
      <c r="G49" s="4"/>
      <c r="H49" s="4"/>
      <c r="I49" s="4"/>
    </row>
    <row r="50" spans="1:11" x14ac:dyDescent="0.2">
      <c r="A50" s="6"/>
      <c r="C50" s="4"/>
      <c r="D50" s="5"/>
      <c r="E50" s="4"/>
      <c r="G50" s="4"/>
      <c r="H50" s="4"/>
      <c r="I50" s="4"/>
    </row>
    <row r="51" spans="1:11" ht="1.5" customHeight="1" x14ac:dyDescent="0.2">
      <c r="A51" s="6"/>
      <c r="C51" s="4"/>
      <c r="D51" s="5"/>
      <c r="E51" s="4"/>
      <c r="G51" s="4"/>
      <c r="H51" s="4"/>
      <c r="I51" s="4"/>
    </row>
    <row r="52" spans="1:11" hidden="1" x14ac:dyDescent="0.2">
      <c r="A52" s="6"/>
      <c r="C52" s="4"/>
      <c r="D52" s="5"/>
      <c r="E52" s="4"/>
      <c r="G52" s="4"/>
      <c r="H52" s="4"/>
      <c r="I52" s="4"/>
    </row>
    <row r="53" spans="1:11" ht="17.25" customHeight="1" x14ac:dyDescent="0.2">
      <c r="A53" s="112" t="s">
        <v>45</v>
      </c>
      <c r="B53" s="112"/>
      <c r="C53" s="112"/>
      <c r="D53" s="112"/>
      <c r="E53" s="112"/>
      <c r="F53" s="112"/>
      <c r="G53" s="112"/>
      <c r="H53" s="112"/>
      <c r="I53" s="112"/>
      <c r="J53" s="112"/>
      <c r="K53" s="112"/>
    </row>
    <row r="54" spans="1:11" ht="15.75" customHeight="1" x14ac:dyDescent="0.2">
      <c r="A54" s="112" t="s">
        <v>46</v>
      </c>
      <c r="B54" s="112"/>
      <c r="C54" s="112"/>
      <c r="D54" s="112"/>
      <c r="E54" s="112"/>
      <c r="F54" s="112"/>
      <c r="G54" s="112"/>
      <c r="H54" s="112"/>
      <c r="I54" s="112"/>
      <c r="J54" s="112"/>
      <c r="K54" s="112"/>
    </row>
    <row r="55" spans="1:11" x14ac:dyDescent="0.2">
      <c r="A55" s="49" t="s">
        <v>29</v>
      </c>
      <c r="B55" s="49"/>
      <c r="C55" s="50"/>
      <c r="D55" s="51"/>
      <c r="E55" s="50"/>
      <c r="F55" s="49"/>
      <c r="G55" s="50"/>
      <c r="H55" s="50"/>
      <c r="I55" s="50"/>
      <c r="J55" s="49"/>
      <c r="K55" s="49"/>
    </row>
    <row r="56" spans="1:11" x14ac:dyDescent="0.2">
      <c r="A56" s="1" t="s">
        <v>49</v>
      </c>
    </row>
  </sheetData>
  <sheetProtection password="CD5D" sheet="1" objects="1" scenarios="1"/>
  <customSheetViews>
    <customSheetView guid="{383F1984-207F-4043-A3C7-0C1218DE2FFE}" hiddenRows="1" hiddenColumns="1">
      <selection activeCell="N11" sqref="N11"/>
      <pageMargins left="0.51181102362204722" right="0.51181102362204722" top="0.74803149606299213" bottom="0.74803149606299213" header="0.31496062992125984" footer="0.31496062992125984"/>
      <pageSetup paperSize="9" scale="120" orientation="landscape" r:id="rId1"/>
    </customSheetView>
  </customSheetViews>
  <mergeCells count="7">
    <mergeCell ref="A53:K53"/>
    <mergeCell ref="A54:K54"/>
    <mergeCell ref="D4:D14"/>
    <mergeCell ref="K41:K42"/>
    <mergeCell ref="K5:K14"/>
    <mergeCell ref="F5:F14"/>
    <mergeCell ref="K28:K36"/>
  </mergeCells>
  <conditionalFormatting sqref="D3">
    <cfRule type="cellIs" dxfId="3" priority="4" operator="notEqual">
      <formula>$D$27</formula>
    </cfRule>
  </conditionalFormatting>
  <conditionalFormatting sqref="D27">
    <cfRule type="cellIs" dxfId="2" priority="3" operator="notEqual">
      <formula>$D$3</formula>
    </cfRule>
  </conditionalFormatting>
  <conditionalFormatting sqref="D28">
    <cfRule type="cellIs" dxfId="1" priority="2" operator="notEqual">
      <formula>$D$4</formula>
    </cfRule>
  </conditionalFormatting>
  <conditionalFormatting sqref="D4:D14">
    <cfRule type="cellIs" dxfId="0" priority="1" operator="notEqual">
      <formula>$D$28</formula>
    </cfRule>
  </conditionalFormatting>
  <pageMargins left="0.51181102362204722" right="0.51181102362204722" top="0.74803149606299213" bottom="0.74803149606299213" header="0.31496062992125984" footer="0.31496062992125984"/>
  <pageSetup paperSize="9" scale="12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indowProtection="1" workbookViewId="0"/>
  </sheetViews>
  <sheetFormatPr defaultRowHeight="15" x14ac:dyDescent="0.25"/>
  <sheetData/>
  <customSheetViews>
    <customSheetView guid="{383F1984-207F-4043-A3C7-0C1218DE2FFE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indowProtection="1" workbookViewId="0"/>
  </sheetViews>
  <sheetFormatPr defaultRowHeight="15" x14ac:dyDescent="0.25"/>
  <sheetData/>
  <customSheetViews>
    <customSheetView guid="{383F1984-207F-4043-A3C7-0C1218DE2FFE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Bodovacie kritétiá_2_3_6</vt:lpstr>
      <vt:lpstr>Hárok2</vt:lpstr>
      <vt:lpstr>Hárok3</vt:lpstr>
    </vt:vector>
  </TitlesOfParts>
  <Company>Pôdohospodárska platobná agentúra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Halčín Marek</cp:lastModifiedBy>
  <cp:lastPrinted>2013-08-20T09:30:33Z</cp:lastPrinted>
  <dcterms:created xsi:type="dcterms:W3CDTF">2013-08-14T12:09:42Z</dcterms:created>
  <dcterms:modified xsi:type="dcterms:W3CDTF">2014-02-03T12:28:30Z</dcterms:modified>
</cp:coreProperties>
</file>