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06.05.2015\"/>
    </mc:Choice>
  </mc:AlternateContent>
  <bookViews>
    <workbookView xWindow="0" yWindow="0" windowWidth="20730" windowHeight="11760"/>
  </bookViews>
  <sheets>
    <sheet name="8.3_1" sheetId="1" r:id="rId1"/>
    <sheet name="8.3_2" sheetId="3" r:id="rId2"/>
    <sheet name="8.3_3" sheetId="4" r:id="rId3"/>
    <sheet name="skryť" sheetId="2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4" l="1"/>
  <c r="B39" i="4"/>
  <c r="B36" i="4"/>
  <c r="B35" i="4"/>
  <c r="B34" i="4"/>
  <c r="B33" i="4"/>
  <c r="B95" i="2" l="1"/>
  <c r="B93" i="2"/>
  <c r="B88" i="2"/>
  <c r="B86" i="2"/>
  <c r="F82" i="2"/>
  <c r="F81" i="2"/>
  <c r="F80" i="2"/>
  <c r="A75" i="2"/>
  <c r="A73" i="2"/>
  <c r="E67" i="2"/>
  <c r="I12" i="4" s="1"/>
  <c r="B37" i="4" s="1"/>
  <c r="E84" i="2" l="1"/>
  <c r="I20" i="4" s="1"/>
  <c r="B97" i="2"/>
  <c r="B98" i="2" s="1"/>
  <c r="D98" i="2" s="1"/>
  <c r="I26" i="4" s="1"/>
  <c r="B90" i="2"/>
  <c r="E90" i="2" s="1"/>
  <c r="E91" i="2" s="1"/>
  <c r="I24" i="4" s="1"/>
  <c r="A77" i="2"/>
  <c r="E70" i="2" s="1"/>
  <c r="B41" i="3"/>
  <c r="B38" i="3"/>
  <c r="B37" i="3"/>
  <c r="B36" i="3"/>
  <c r="B35" i="3"/>
  <c r="B59" i="2"/>
  <c r="B57" i="2"/>
  <c r="E53" i="2"/>
  <c r="I24" i="3" s="1"/>
  <c r="B42" i="3" s="1"/>
  <c r="F50" i="2"/>
  <c r="F49" i="2"/>
  <c r="F48" i="2"/>
  <c r="H27" i="4" l="1"/>
  <c r="B77" i="2"/>
  <c r="I16" i="4"/>
  <c r="B61" i="2"/>
  <c r="B62" i="2" s="1"/>
  <c r="F51" i="2"/>
  <c r="G50" i="2" s="1"/>
  <c r="H48" i="2"/>
  <c r="H49" i="2" s="1"/>
  <c r="I20" i="3" s="1"/>
  <c r="I30" i="4" l="1"/>
  <c r="B38" i="4"/>
  <c r="D62" i="2"/>
  <c r="I28" i="3" s="1"/>
  <c r="H29" i="3"/>
  <c r="G49" i="2"/>
  <c r="G48" i="2"/>
  <c r="G51" i="2" l="1"/>
  <c r="I49" i="2"/>
  <c r="E38" i="2" l="1"/>
  <c r="I16" i="3" s="1"/>
  <c r="A42" i="2"/>
  <c r="A40" i="2"/>
  <c r="E34" i="2"/>
  <c r="I12" i="3" s="1"/>
  <c r="B39" i="3" s="1"/>
  <c r="B35" i="1"/>
  <c r="B40" i="1"/>
  <c r="B36" i="1"/>
  <c r="B34" i="1"/>
  <c r="B33" i="1"/>
  <c r="B40" i="3" l="1"/>
  <c r="I32" i="3"/>
  <c r="A44" i="2"/>
  <c r="B44" i="2" s="1"/>
  <c r="B25" i="2"/>
  <c r="B20" i="2"/>
  <c r="B18" i="2"/>
  <c r="E13" i="2"/>
  <c r="I20" i="1" s="1"/>
  <c r="B39" i="1" s="1"/>
  <c r="A9" i="2"/>
  <c r="A7" i="2"/>
  <c r="E1" i="2"/>
  <c r="I12" i="1" s="1"/>
  <c r="B37" i="1" s="1"/>
  <c r="B27" i="2" l="1"/>
  <c r="B28" i="2" s="1"/>
  <c r="E28" i="2" s="1"/>
  <c r="I26" i="1" s="1"/>
  <c r="B22" i="2"/>
  <c r="A11" i="2"/>
  <c r="B11" i="2" l="1"/>
  <c r="E7" i="2"/>
  <c r="E8" i="2" s="1"/>
  <c r="I16" i="1" s="1"/>
  <c r="B38" i="1" s="1"/>
  <c r="E22" i="2"/>
  <c r="E23" i="2" s="1"/>
  <c r="I24" i="1" s="1"/>
  <c r="H27" i="1"/>
  <c r="I30" i="1" l="1"/>
</calcChain>
</file>

<file path=xl/comments1.xml><?xml version="1.0" encoding="utf-8"?>
<comments xmlns="http://schemas.openxmlformats.org/spreadsheetml/2006/main">
  <authors>
    <author>Kužma Emil</author>
  </authors>
  <commentList>
    <comment ref="B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</commentList>
</comments>
</file>

<file path=xl/comments2.xml><?xml version="1.0" encoding="utf-8"?>
<comments xmlns="http://schemas.openxmlformats.org/spreadsheetml/2006/main">
  <authors>
    <author>Kužma Emil</author>
  </authors>
  <commentList>
    <comment ref="B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  <comment ref="H20" authorId="0" shapeId="0">
      <text>
        <r>
          <rPr>
            <b/>
            <sz val="8"/>
            <color indexed="81"/>
            <rFont val="Tahoma"/>
            <family val="2"/>
            <charset val="238"/>
          </rPr>
          <t>zadajte výdavky</t>
        </r>
      </text>
    </comment>
  </commentList>
</comments>
</file>

<file path=xl/comments3.xml><?xml version="1.0" encoding="utf-8"?>
<comments xmlns="http://schemas.openxmlformats.org/spreadsheetml/2006/main">
  <authors>
    <author>Kužma Emil</author>
  </authors>
  <commentList>
    <comment ref="B9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  <comment ref="H20" authorId="0" shapeId="0">
      <text>
        <r>
          <rPr>
            <b/>
            <sz val="8"/>
            <color indexed="81"/>
            <rFont val="Tahoma"/>
            <family val="2"/>
            <charset val="238"/>
          </rPr>
          <t>zadajte výdavky</t>
        </r>
      </text>
    </comment>
  </commentList>
</comments>
</file>

<file path=xl/comments4.xml><?xml version="1.0" encoding="utf-8"?>
<comments xmlns="http://schemas.openxmlformats.org/spreadsheetml/2006/main">
  <authors>
    <author>Kužma Emil</author>
  </authors>
  <commentList>
    <comment ref="B24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  <comment ref="B56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  <comment ref="B92" authorId="0" shapeId="0">
      <text>
        <r>
          <rPr>
            <b/>
            <sz val="8"/>
            <color indexed="81"/>
            <rFont val="Arial"/>
            <family val="2"/>
            <charset val="238"/>
          </rPr>
          <t>v danej výzve za dané podopatrenie a danú oblasť</t>
        </r>
      </text>
    </comment>
  </commentList>
</comments>
</file>

<file path=xl/sharedStrings.xml><?xml version="1.0" encoding="utf-8"?>
<sst xmlns="http://schemas.openxmlformats.org/spreadsheetml/2006/main" count="195" uniqueCount="83">
  <si>
    <t>Žiadateľ</t>
  </si>
  <si>
    <t>IČO</t>
  </si>
  <si>
    <t>Výška OV</t>
  </si>
  <si>
    <t>Užívaná výmera v ha</t>
  </si>
  <si>
    <t>Požadovaný NFP</t>
  </si>
  <si>
    <t>P.č.</t>
  </si>
  <si>
    <t>Kritérium</t>
  </si>
  <si>
    <t>Body</t>
  </si>
  <si>
    <t>Poznámka</t>
  </si>
  <si>
    <t>počet bodov</t>
  </si>
  <si>
    <t>1.</t>
  </si>
  <si>
    <t>2.</t>
  </si>
  <si>
    <t>x</t>
  </si>
  <si>
    <t>3.</t>
  </si>
  <si>
    <t>4.</t>
  </si>
  <si>
    <t>Súčet bodov</t>
  </si>
  <si>
    <t>Kontrola vyplnenia</t>
  </si>
  <si>
    <t>Územie, na ktorom je projekt realizovaný je v rámci funkčnej typizácie lesa klasifikované :</t>
  </si>
  <si>
    <t xml:space="preserve">a) výlučne ako hospodársky les </t>
  </si>
  <si>
    <t xml:space="preserve">b) ako hospodársky les  v kombinácii lesom ochranným resp. lesom osobitného určenia </t>
  </si>
  <si>
    <t>c) ako výlučne les ochranný resp. les osobitného určenia</t>
  </si>
  <si>
    <t>Žiadateľ sa zaviaže, že súhlasí s nižšou intenzitou pomoci ako maximálna intenzita pomoci deklarovaná vo výzve nasledovne:</t>
  </si>
  <si>
    <t>a) zachovanie  pôvodnej maximálnej intenzity</t>
  </si>
  <si>
    <t>b) intenzita pomoci nižšia  o 5%</t>
  </si>
  <si>
    <t>c) intenzita pomoci nižšia  o 10 %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</si>
  <si>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Maximálny počet bodov je 6.</t>
  </si>
  <si>
    <t>Projekt z hľadiska komplexnosti a aktivít ktoré zahŕňa:</t>
  </si>
  <si>
    <t xml:space="preserve">a) je zameraný len na budovanie jednoduchých objektov protipovodňovej ochrany v lesoch – drobných hrádok  </t>
  </si>
  <si>
    <t xml:space="preserve">b) je zameraný na budovanie a rekonštrukciu technických diel v lese na ochranu pred povodňami  resp. pre akumuláciu vody </t>
  </si>
  <si>
    <t>c) je zameraný komplexnú protipovodňovú ochranu v danom území  ( v lese obhospodarovanom žiadateľom ) vrátane úpravy bystrín  resp. na zahrádzanie a úpravu bystrín</t>
  </si>
  <si>
    <t xml:space="preserve">Žiadateľ hospodári v certifikovaných lesoch  </t>
  </si>
  <si>
    <t xml:space="preserve">Maximálny počet bodov je 20 
Údaje uvedie žiadateľ v projekte realizácie. Súčasťou projektu môžu byť nadväzujúce investície v rámci podopatrenia.
</t>
  </si>
  <si>
    <t>Minimálne 50 % plochy obhospodarovaného lesa  alebo minimálne 100 ha obhospodarovaného lesa je certifikovaný les</t>
  </si>
  <si>
    <t>Ekonomická primeranosť projektu v prepočte na výmeru lesa je:</t>
  </si>
  <si>
    <t>Ekonomická primeranosť sa vypočíta ako podiel výšky celkových žiadaných oprávnených výdavkov ku celkovej veľkosti obhospodarovanej plochy lesa žiadateľom. V prípade, že žiadateľ  podal viac žiadostí o nenávratný finančný príspevok v danej výzve za dané podopatrenie a danú oblasť, hodnota sa vypočíta ako podiel súčtu výšky žiadaných prostriedkov v danej výzve za dané podopatrenie a danú oblasť k sume celkovej plochy obhospodarovaného lesa k 31.12. roka predchádzajúceho výzve.</t>
  </si>
  <si>
    <t>5.</t>
  </si>
  <si>
    <t>- do 500 EUR/ha vrátane</t>
  </si>
  <si>
    <t>- do 1000 EUR/ha vrátane</t>
  </si>
  <si>
    <t>- nad 1000 EUR/ha</t>
  </si>
  <si>
    <t>Uplatnenie zníženej intenzity</t>
  </si>
  <si>
    <t>vyhodnotenie</t>
  </si>
  <si>
    <t>kritérium č.1</t>
  </si>
  <si>
    <t>kritérium č.2</t>
  </si>
  <si>
    <t>požadovaný NFP</t>
  </si>
  <si>
    <t>základné %</t>
  </si>
  <si>
    <t>OV</t>
  </si>
  <si>
    <t>požadované percento</t>
  </si>
  <si>
    <t>zníženie</t>
  </si>
  <si>
    <t>body</t>
  </si>
  <si>
    <t>kritérium č.3</t>
  </si>
  <si>
    <t>Výmera certifikovaného lesa</t>
  </si>
  <si>
    <t>kritérium č.4</t>
  </si>
  <si>
    <t>Požadovaný NFP za všetky podané ŽoNFP</t>
  </si>
  <si>
    <t>kritérium č.5</t>
  </si>
  <si>
    <t>Ekonomická efektívnosť EUR/ha</t>
  </si>
  <si>
    <t>a) výlučne ako hospodársky les</t>
  </si>
  <si>
    <t>b) ako hospodársky les  v kombinácii lesom ochranným resp. lesom osobitného určenia</t>
  </si>
  <si>
    <t xml:space="preserve">Žiadateľ v žiadosti deklaruje súhlas so znížením intenzity pomoc ak má o to záujem a na základe toho si prizná body. Presný spôsob výpočtu a uplatnenia zníženia intenzity pomoci prostredníctvom zníženia výšky podpory bude určený vo výzve
Maximálny počet bodov je 4.
</t>
  </si>
  <si>
    <t>Projekt:</t>
  </si>
  <si>
    <t>a) je zameraný prioritne na rekonštrukciu, modernizáciu alebo výstavbu protipožiarnych ciest  spolu s vybudovaním protipožiarnych nádrži alebo monitorovacích kamerových veží na nich nadväzujúcich</t>
  </si>
  <si>
    <t>b) je zameraný prioritne na monitorovacie  veže</t>
  </si>
  <si>
    <t>Maximálny počet bodov je 20. Pri viacerých aktivitách sa urobí vážený aritmetický priemer. Súčasťou projektu môžu byť nadväzujúce investície v rámci podopatrenia</t>
  </si>
  <si>
    <t>Projekt sa realizuje</t>
  </si>
  <si>
    <t>- výhradne v oblasti s vysokým stupňom ohrozenia požiarom</t>
  </si>
  <si>
    <t>- v oblasti s vysokým aj stredným stupňom ohrozenia požiarom</t>
  </si>
  <si>
    <t>- výhradne v oblasti so stredným stupňom ohrozenia požiarom</t>
  </si>
  <si>
    <t>- do 3000 EUR/ha vrátane</t>
  </si>
  <si>
    <t>- nad 3000 EUR/ha</t>
  </si>
  <si>
    <t xml:space="preserve">Ekonomická primeranosť sa vypočíta ako podiel výšky celkových žiadaných oprávnených výdavkov ku veľkosti obhospodarovanej plochy lesa žiadateľom. V prípade, že žiadateľ  podal viac žiadostí o nenávratný finančný príspevok v danej výzve v danom podopatrení na danú oblasť, hodnota sa vypočíta ako podiel súčtu výšky žiadaných prostriedkov v danej výzve v danom podopatrení na danú oblasť k sume celkovej plochy obhospodarovaného lesa k 31.12. roka predchádzajúceho výzve. </t>
  </si>
  <si>
    <t xml:space="preserve">c) je zameraný prioritne na kamerové monitorovacie systémy </t>
  </si>
  <si>
    <t>8.3.2.</t>
  </si>
  <si>
    <t>Výdavky</t>
  </si>
  <si>
    <t xml:space="preserve">Územie, na ktorom je projekt realizovaný je v rámci funkčnej typizácie lesa klasifikované : </t>
  </si>
  <si>
    <t xml:space="preserve">Žiadateľ v žiadosti deklaruje súhlas so znížením intenzity pomoc ak má o to záujem a na základe toho si prizná body. Presný spôsob výpočtu a uplatnenia zníženia intenzity pomoci prostredníctvom zníženia výšky podpory bude určený vo výzve
Maximálny počet bodov je 6.
</t>
  </si>
  <si>
    <t>a) je zameraný prioritne na aplikáciu chemických prípravkov  resp. na aktivity  neuvedené v nasledujúcich bodoch</t>
  </si>
  <si>
    <t xml:space="preserve">b) je zameraný prioritne na aplikáciu biologických  prípravkov  </t>
  </si>
  <si>
    <t>c) je zameraný prioritne na mechanické odkôrnenie ležiacej hmoty a  kladenie  lapákov</t>
  </si>
  <si>
    <t>Maximálny počet bodov je 20 Pri výbere viacerých aktivít sa zoberie prevažujúca aktivita.</t>
  </si>
  <si>
    <t>-  do 2000 EUR/ha vrátane</t>
  </si>
  <si>
    <t>- nad 2000 EUR/ha</t>
  </si>
  <si>
    <t>8.3.3.</t>
  </si>
  <si>
    <t>BODOVACIE KRITÉRIÁ</t>
  </si>
  <si>
    <t>Tabuľka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</si>
</sst>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8"/>
      <color indexed="81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0"/>
      <name val="Arial"/>
      <family val="2"/>
      <charset val="238"/>
    </font>
    <font>
      <sz val="8"/>
      <color rgb="FF00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/>
    <xf numFmtId="0" fontId="0" fillId="0" borderId="6" xfId="0" applyBorder="1"/>
    <xf numFmtId="0" fontId="0" fillId="0" borderId="4" xfId="0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4" fontId="0" fillId="0" borderId="0" xfId="0" applyNumberFormat="1" applyProtection="1"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0" xfId="0" applyFont="1" applyProtection="1"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" fontId="1" fillId="0" borderId="0" xfId="0" applyNumberFormat="1" applyFont="1" applyBorder="1" applyAlignment="1" applyProtection="1">
      <alignment vertical="center" wrapText="1"/>
      <protection locked="0"/>
    </xf>
    <xf numFmtId="0" fontId="2" fillId="0" borderId="2" xfId="0" applyFont="1" applyFill="1" applyBorder="1" applyAlignment="1">
      <alignment wrapText="1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" fillId="0" borderId="15" xfId="0" applyNumberFormat="1" applyFont="1" applyBorder="1" applyAlignment="1" applyProtection="1">
      <alignment vertical="center"/>
      <protection locked="0"/>
    </xf>
    <xf numFmtId="0" fontId="7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4" borderId="0" xfId="0" applyFill="1" applyProtection="1"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10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14" fontId="0" fillId="5" borderId="0" xfId="0" applyNumberFormat="1" applyFill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5" fillId="0" borderId="0" xfId="0" applyFont="1"/>
    <xf numFmtId="0" fontId="4" fillId="0" borderId="0" xfId="0" applyFont="1"/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1" fillId="0" borderId="15" xfId="0" applyNumberFormat="1" applyFont="1" applyBorder="1" applyAlignment="1" applyProtection="1">
      <alignment horizontal="center" vertical="center"/>
      <protection hidden="1"/>
    </xf>
    <xf numFmtId="4" fontId="1" fillId="0" borderId="6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left" vertical="center" wrapText="1"/>
      <protection hidden="1"/>
    </xf>
    <xf numFmtId="49" fontId="0" fillId="0" borderId="7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hidden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4" fontId="11" fillId="0" borderId="15" xfId="0" applyNumberFormat="1" applyFont="1" applyFill="1" applyBorder="1" applyAlignment="1" applyProtection="1">
      <alignment horizontal="center" vertical="center" wrapText="1"/>
      <protection hidden="1"/>
    </xf>
    <xf numFmtId="4" fontId="11" fillId="0" borderId="6" xfId="0" applyNumberFormat="1" applyFont="1" applyFill="1" applyBorder="1" applyAlignment="1" applyProtection="1">
      <alignment horizontal="center" vertical="center" wrapText="1"/>
      <protection hidden="1"/>
    </xf>
    <xf numFmtId="4" fontId="11" fillId="0" borderId="4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15" xfId="0" applyNumberFormat="1" applyFont="1" applyFill="1" applyBorder="1" applyAlignment="1" applyProtection="1">
      <alignment horizontal="center" vertical="center"/>
      <protection hidden="1"/>
    </xf>
    <xf numFmtId="4" fontId="1" fillId="0" borderId="6" xfId="0" applyNumberFormat="1" applyFont="1" applyFill="1" applyBorder="1" applyAlignment="1" applyProtection="1">
      <alignment horizontal="center" vertical="center"/>
      <protection hidden="1"/>
    </xf>
    <xf numFmtId="4" fontId="1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1">
    <cellStyle name="Normálne" xfId="0" builtinId="0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skryť!$D$3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fmlaLink="skryť!$D$38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kryť!$D$1" lockText="1" noThreeD="1"/>
</file>

<file path=xl/ctrlProps/ctrlProp20.xml><?xml version="1.0" encoding="utf-8"?>
<formControlPr xmlns="http://schemas.microsoft.com/office/spreadsheetml/2009/9/main" objectType="Radio" firstButton="1" fmlaLink="skryť!$D$53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skryť!$D$6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fmlaLink="skryť!$D$70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fmlaLink="skryť!$D$3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skryť!$D$13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12</xdr:row>
          <xdr:rowOff>66675</xdr:rowOff>
        </xdr:from>
        <xdr:to>
          <xdr:col>7</xdr:col>
          <xdr:colOff>885825</xdr:colOff>
          <xdr:row>12</xdr:row>
          <xdr:rowOff>314325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38" name="Group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16</xdr:row>
          <xdr:rowOff>66675</xdr:rowOff>
        </xdr:from>
        <xdr:to>
          <xdr:col>7</xdr:col>
          <xdr:colOff>876300</xdr:colOff>
          <xdr:row>17</xdr:row>
          <xdr:rowOff>66675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17</xdr:row>
          <xdr:rowOff>123825</xdr:rowOff>
        </xdr:from>
        <xdr:to>
          <xdr:col>7</xdr:col>
          <xdr:colOff>876300</xdr:colOff>
          <xdr:row>18</xdr:row>
          <xdr:rowOff>123825</xdr:rowOff>
        </xdr:to>
        <xdr:sp macro="" textlink="">
          <xdr:nvSpPr>
            <xdr:cNvPr id="1040" name="Option 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23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20</xdr:row>
          <xdr:rowOff>66675</xdr:rowOff>
        </xdr:from>
        <xdr:to>
          <xdr:col>7</xdr:col>
          <xdr:colOff>885825</xdr:colOff>
          <xdr:row>20</xdr:row>
          <xdr:rowOff>304800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21</xdr:row>
          <xdr:rowOff>66675</xdr:rowOff>
        </xdr:from>
        <xdr:to>
          <xdr:col>7</xdr:col>
          <xdr:colOff>885825</xdr:colOff>
          <xdr:row>21</xdr:row>
          <xdr:rowOff>304800</xdr:rowOff>
        </xdr:to>
        <xdr:sp macro="" textlink="">
          <xdr:nvSpPr>
            <xdr:cNvPr id="1043" name="Option Button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22</xdr:row>
          <xdr:rowOff>133350</xdr:rowOff>
        </xdr:from>
        <xdr:to>
          <xdr:col>7</xdr:col>
          <xdr:colOff>885825</xdr:colOff>
          <xdr:row>22</xdr:row>
          <xdr:rowOff>371475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13</xdr:row>
          <xdr:rowOff>47625</xdr:rowOff>
        </xdr:from>
        <xdr:to>
          <xdr:col>7</xdr:col>
          <xdr:colOff>885825</xdr:colOff>
          <xdr:row>13</xdr:row>
          <xdr:rowOff>295275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14</xdr:row>
          <xdr:rowOff>47625</xdr:rowOff>
        </xdr:from>
        <xdr:to>
          <xdr:col>7</xdr:col>
          <xdr:colOff>885825</xdr:colOff>
          <xdr:row>14</xdr:row>
          <xdr:rowOff>295275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3086" name="Group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12</xdr:row>
          <xdr:rowOff>76200</xdr:rowOff>
        </xdr:from>
        <xdr:to>
          <xdr:col>7</xdr:col>
          <xdr:colOff>1057275</xdr:colOff>
          <xdr:row>12</xdr:row>
          <xdr:rowOff>323850</xdr:rowOff>
        </xdr:to>
        <xdr:sp macro="" textlink="">
          <xdr:nvSpPr>
            <xdr:cNvPr id="3087" name="Option Button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13</xdr:row>
          <xdr:rowOff>76200</xdr:rowOff>
        </xdr:from>
        <xdr:to>
          <xdr:col>7</xdr:col>
          <xdr:colOff>1057275</xdr:colOff>
          <xdr:row>13</xdr:row>
          <xdr:rowOff>323850</xdr:rowOff>
        </xdr:to>
        <xdr:sp macro="" textlink="">
          <xdr:nvSpPr>
            <xdr:cNvPr id="3088" name="Option Button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14</xdr:row>
          <xdr:rowOff>76200</xdr:rowOff>
        </xdr:from>
        <xdr:to>
          <xdr:col>7</xdr:col>
          <xdr:colOff>1057275</xdr:colOff>
          <xdr:row>14</xdr:row>
          <xdr:rowOff>323850</xdr:rowOff>
        </xdr:to>
        <xdr:sp macro="" textlink="">
          <xdr:nvSpPr>
            <xdr:cNvPr id="3089" name="Option Button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3090" name="Group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16</xdr:row>
          <xdr:rowOff>47625</xdr:rowOff>
        </xdr:from>
        <xdr:to>
          <xdr:col>7</xdr:col>
          <xdr:colOff>1047750</xdr:colOff>
          <xdr:row>17</xdr:row>
          <xdr:rowOff>47625</xdr:rowOff>
        </xdr:to>
        <xdr:sp macro="" textlink="">
          <xdr:nvSpPr>
            <xdr:cNvPr id="3091" name="Option Button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17</xdr:row>
          <xdr:rowOff>123825</xdr:rowOff>
        </xdr:from>
        <xdr:to>
          <xdr:col>7</xdr:col>
          <xdr:colOff>1047750</xdr:colOff>
          <xdr:row>18</xdr:row>
          <xdr:rowOff>123825</xdr:rowOff>
        </xdr:to>
        <xdr:sp macro="" textlink="">
          <xdr:nvSpPr>
            <xdr:cNvPr id="3092" name="Option Button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3094" name="Group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24</xdr:row>
          <xdr:rowOff>38100</xdr:rowOff>
        </xdr:from>
        <xdr:to>
          <xdr:col>7</xdr:col>
          <xdr:colOff>1076325</xdr:colOff>
          <xdr:row>24</xdr:row>
          <xdr:rowOff>285750</xdr:rowOff>
        </xdr:to>
        <xdr:sp macro="" textlink="">
          <xdr:nvSpPr>
            <xdr:cNvPr id="3095" name="Option Button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25</xdr:row>
          <xdr:rowOff>38100</xdr:rowOff>
        </xdr:from>
        <xdr:to>
          <xdr:col>7</xdr:col>
          <xdr:colOff>1076325</xdr:colOff>
          <xdr:row>25</xdr:row>
          <xdr:rowOff>285750</xdr:rowOff>
        </xdr:to>
        <xdr:sp macro="" textlink="">
          <xdr:nvSpPr>
            <xdr:cNvPr id="3096" name="Option Button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26</xdr:row>
          <xdr:rowOff>38100</xdr:rowOff>
        </xdr:from>
        <xdr:to>
          <xdr:col>7</xdr:col>
          <xdr:colOff>1076325</xdr:colOff>
          <xdr:row>26</xdr:row>
          <xdr:rowOff>285750</xdr:rowOff>
        </xdr:to>
        <xdr:sp macro="" textlink="">
          <xdr:nvSpPr>
            <xdr:cNvPr id="3097" name="Option Button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12</xdr:row>
          <xdr:rowOff>76200</xdr:rowOff>
        </xdr:from>
        <xdr:to>
          <xdr:col>7</xdr:col>
          <xdr:colOff>1028700</xdr:colOff>
          <xdr:row>12</xdr:row>
          <xdr:rowOff>323850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13</xdr:row>
          <xdr:rowOff>76200</xdr:rowOff>
        </xdr:from>
        <xdr:to>
          <xdr:col>7</xdr:col>
          <xdr:colOff>1028700</xdr:colOff>
          <xdr:row>13</xdr:row>
          <xdr:rowOff>323850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14</xdr:row>
          <xdr:rowOff>76200</xdr:rowOff>
        </xdr:from>
        <xdr:to>
          <xdr:col>7</xdr:col>
          <xdr:colOff>1028700</xdr:colOff>
          <xdr:row>14</xdr:row>
          <xdr:rowOff>323850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17</xdr:row>
          <xdr:rowOff>0</xdr:rowOff>
        </xdr:from>
        <xdr:to>
          <xdr:col>7</xdr:col>
          <xdr:colOff>1019175</xdr:colOff>
          <xdr:row>18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18</xdr:row>
          <xdr:rowOff>0</xdr:rowOff>
        </xdr:from>
        <xdr:to>
          <xdr:col>7</xdr:col>
          <xdr:colOff>1019175</xdr:colOff>
          <xdr:row>19</xdr:row>
          <xdr:rowOff>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5" Type="http://schemas.openxmlformats.org/officeDocument/2006/relationships/comments" Target="../comments2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5.xml"/><Relationship Id="rId11" Type="http://schemas.openxmlformats.org/officeDocument/2006/relationships/comments" Target="../comments3.xml"/><Relationship Id="rId5" Type="http://schemas.openxmlformats.org/officeDocument/2006/relationships/ctrlProp" Target="../ctrlProps/ctrlProp24.xml"/><Relationship Id="rId10" Type="http://schemas.openxmlformats.org/officeDocument/2006/relationships/ctrlProp" Target="../ctrlProps/ctrlProp29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I30" sqref="I30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6" max="6" width="5" bestFit="1" customWidth="1"/>
    <col min="7" max="7" width="51.140625" customWidth="1"/>
    <col min="8" max="8" width="17.7109375" customWidth="1"/>
    <col min="9" max="9" width="10.85546875" bestFit="1" customWidth="1"/>
  </cols>
  <sheetData>
    <row r="1" spans="1:9" x14ac:dyDescent="0.2">
      <c r="B1" s="63" t="s">
        <v>82</v>
      </c>
    </row>
    <row r="2" spans="1:9" x14ac:dyDescent="0.2">
      <c r="B2" s="64" t="s">
        <v>81</v>
      </c>
    </row>
    <row r="4" spans="1:9" x14ac:dyDescent="0.2">
      <c r="B4" s="27" t="s">
        <v>0</v>
      </c>
      <c r="C4" s="77"/>
      <c r="D4" s="77"/>
      <c r="E4" s="77"/>
      <c r="F4" s="77"/>
      <c r="G4" s="77"/>
      <c r="H4" s="77"/>
      <c r="I4" s="77"/>
    </row>
    <row r="5" spans="1:9" x14ac:dyDescent="0.2">
      <c r="B5" s="27" t="s">
        <v>1</v>
      </c>
      <c r="C5" s="77"/>
      <c r="D5" s="77"/>
      <c r="E5" s="77"/>
      <c r="F5" s="77"/>
      <c r="G5" s="77"/>
      <c r="H5" s="77"/>
      <c r="I5" s="77"/>
    </row>
    <row r="6" spans="1:9" x14ac:dyDescent="0.2">
      <c r="B6" s="27" t="s">
        <v>2</v>
      </c>
      <c r="C6" s="29"/>
      <c r="D6" s="30"/>
      <c r="E6" s="30"/>
      <c r="F6" s="30"/>
      <c r="G6" s="30"/>
      <c r="H6" s="30"/>
      <c r="I6" s="30"/>
    </row>
    <row r="7" spans="1:9" x14ac:dyDescent="0.2">
      <c r="B7" s="1" t="s">
        <v>3</v>
      </c>
      <c r="C7" s="29"/>
      <c r="D7" s="30"/>
      <c r="E7" s="30"/>
      <c r="F7" s="30"/>
      <c r="G7" s="30"/>
      <c r="H7" s="30"/>
      <c r="I7" s="30"/>
    </row>
    <row r="8" spans="1:9" x14ac:dyDescent="0.2">
      <c r="B8" s="31" t="s">
        <v>4</v>
      </c>
      <c r="C8" s="32"/>
      <c r="D8" s="28"/>
      <c r="E8" s="28"/>
      <c r="F8" s="28"/>
      <c r="G8" s="28"/>
      <c r="H8" s="28"/>
      <c r="I8" s="28"/>
    </row>
    <row r="9" spans="1:9" ht="25.5" x14ac:dyDescent="0.2">
      <c r="B9" s="1" t="s">
        <v>52</v>
      </c>
      <c r="C9" s="32"/>
      <c r="D9" s="28"/>
      <c r="E9" s="28"/>
      <c r="F9" s="28"/>
      <c r="G9" s="28"/>
      <c r="H9" s="28"/>
      <c r="I9" s="28"/>
    </row>
    <row r="11" spans="1:9" x14ac:dyDescent="0.2">
      <c r="A11" s="2" t="s">
        <v>5</v>
      </c>
      <c r="B11" s="68" t="s">
        <v>6</v>
      </c>
      <c r="C11" s="69"/>
      <c r="D11" s="69"/>
      <c r="E11" s="70"/>
      <c r="F11" s="2" t="s">
        <v>7</v>
      </c>
      <c r="G11" s="3" t="s">
        <v>8</v>
      </c>
      <c r="H11" s="2"/>
      <c r="I11" s="2" t="s">
        <v>9</v>
      </c>
    </row>
    <row r="12" spans="1:9" ht="30" customHeight="1" x14ac:dyDescent="0.2">
      <c r="A12" s="65" t="s">
        <v>10</v>
      </c>
      <c r="B12" s="71" t="s">
        <v>17</v>
      </c>
      <c r="C12" s="72"/>
      <c r="D12" s="72"/>
      <c r="E12" s="73"/>
      <c r="F12" s="5"/>
      <c r="G12" s="14"/>
      <c r="I12" s="81" t="str">
        <f>TRANSPOSE(skryť!E1)</f>
        <v/>
      </c>
    </row>
    <row r="13" spans="1:9" ht="30" customHeight="1" x14ac:dyDescent="0.2">
      <c r="A13" s="66"/>
      <c r="B13" s="74" t="s">
        <v>18</v>
      </c>
      <c r="C13" s="75"/>
      <c r="D13" s="75"/>
      <c r="E13" s="76"/>
      <c r="F13" s="6">
        <v>13</v>
      </c>
      <c r="G13" s="15"/>
      <c r="I13" s="82"/>
    </row>
    <row r="14" spans="1:9" ht="30" customHeight="1" x14ac:dyDescent="0.2">
      <c r="A14" s="66"/>
      <c r="B14" s="74" t="s">
        <v>19</v>
      </c>
      <c r="C14" s="75"/>
      <c r="D14" s="75"/>
      <c r="E14" s="76"/>
      <c r="F14" s="6">
        <v>14</v>
      </c>
      <c r="G14" s="15"/>
      <c r="I14" s="82"/>
    </row>
    <row r="15" spans="1:9" ht="30" customHeight="1" x14ac:dyDescent="0.2">
      <c r="A15" s="67"/>
      <c r="B15" s="90" t="s">
        <v>20</v>
      </c>
      <c r="C15" s="91"/>
      <c r="D15" s="91"/>
      <c r="E15" s="92"/>
      <c r="F15" s="7">
        <v>15</v>
      </c>
      <c r="G15" s="16"/>
      <c r="I15" s="83"/>
    </row>
    <row r="16" spans="1:9" ht="31.5" customHeight="1" x14ac:dyDescent="0.2">
      <c r="A16" s="103" t="s">
        <v>11</v>
      </c>
      <c r="B16" s="71" t="s">
        <v>21</v>
      </c>
      <c r="C16" s="72"/>
      <c r="D16" s="72"/>
      <c r="E16" s="73"/>
      <c r="F16" s="11"/>
      <c r="G16" s="78" t="s">
        <v>25</v>
      </c>
      <c r="H16" s="17" t="s">
        <v>39</v>
      </c>
      <c r="I16" s="81" t="str">
        <f>TRANSPOSE(skryť!E8)</f>
        <v/>
      </c>
    </row>
    <row r="17" spans="1:9" s="4" customFormat="1" ht="20.100000000000001" customHeight="1" x14ac:dyDescent="0.2">
      <c r="A17" s="104"/>
      <c r="B17" s="106" t="s">
        <v>22</v>
      </c>
      <c r="C17" s="107"/>
      <c r="D17" s="107"/>
      <c r="E17" s="108"/>
      <c r="F17" s="12">
        <v>3</v>
      </c>
      <c r="G17" s="79"/>
      <c r="H17" s="18"/>
      <c r="I17" s="82"/>
    </row>
    <row r="18" spans="1:9" s="4" customFormat="1" ht="20.100000000000001" customHeight="1" x14ac:dyDescent="0.2">
      <c r="A18" s="104"/>
      <c r="B18" s="106" t="s">
        <v>23</v>
      </c>
      <c r="C18" s="107"/>
      <c r="D18" s="107"/>
      <c r="E18" s="108"/>
      <c r="F18" s="12">
        <v>4</v>
      </c>
      <c r="G18" s="79"/>
      <c r="H18" s="19"/>
      <c r="I18" s="82"/>
    </row>
    <row r="19" spans="1:9" s="4" customFormat="1" ht="20.100000000000001" customHeight="1" x14ac:dyDescent="0.2">
      <c r="A19" s="105"/>
      <c r="B19" s="87" t="s">
        <v>24</v>
      </c>
      <c r="C19" s="88"/>
      <c r="D19" s="88"/>
      <c r="E19" s="89"/>
      <c r="F19" s="13">
        <v>6</v>
      </c>
      <c r="G19" s="80"/>
      <c r="H19" s="20"/>
      <c r="I19" s="83"/>
    </row>
    <row r="20" spans="1:9" x14ac:dyDescent="0.2">
      <c r="A20" s="65" t="s">
        <v>13</v>
      </c>
      <c r="B20" s="84" t="s">
        <v>26</v>
      </c>
      <c r="C20" s="85"/>
      <c r="D20" s="85"/>
      <c r="E20" s="86"/>
      <c r="F20" s="11"/>
      <c r="G20" s="78" t="s">
        <v>31</v>
      </c>
      <c r="I20" s="81" t="str">
        <f>TRANSPOSE(skryť!E13)</f>
        <v/>
      </c>
    </row>
    <row r="21" spans="1:9" ht="30" customHeight="1" x14ac:dyDescent="0.2">
      <c r="A21" s="66"/>
      <c r="B21" s="74" t="s">
        <v>27</v>
      </c>
      <c r="C21" s="75"/>
      <c r="D21" s="75"/>
      <c r="E21" s="76"/>
      <c r="F21" s="12">
        <v>14</v>
      </c>
      <c r="G21" s="79"/>
      <c r="I21" s="82"/>
    </row>
    <row r="22" spans="1:9" ht="30" customHeight="1" x14ac:dyDescent="0.2">
      <c r="A22" s="66"/>
      <c r="B22" s="74" t="s">
        <v>28</v>
      </c>
      <c r="C22" s="75"/>
      <c r="D22" s="75"/>
      <c r="E22" s="76"/>
      <c r="F22" s="12">
        <v>17</v>
      </c>
      <c r="G22" s="79"/>
      <c r="I22" s="82"/>
    </row>
    <row r="23" spans="1:9" ht="45" customHeight="1" x14ac:dyDescent="0.2">
      <c r="A23" s="67"/>
      <c r="B23" s="90" t="s">
        <v>29</v>
      </c>
      <c r="C23" s="91"/>
      <c r="D23" s="91"/>
      <c r="E23" s="92"/>
      <c r="F23" s="13">
        <v>20</v>
      </c>
      <c r="G23" s="80"/>
      <c r="I23" s="83"/>
    </row>
    <row r="24" spans="1:9" ht="26.25" customHeight="1" x14ac:dyDescent="0.2">
      <c r="A24" s="65" t="s">
        <v>14</v>
      </c>
      <c r="B24" s="84" t="s">
        <v>30</v>
      </c>
      <c r="C24" s="85"/>
      <c r="D24" s="85"/>
      <c r="E24" s="86"/>
      <c r="F24" s="65">
        <v>4</v>
      </c>
      <c r="G24" s="78" t="s">
        <v>32</v>
      </c>
      <c r="H24" s="17" t="s">
        <v>50</v>
      </c>
      <c r="I24" s="81" t="str">
        <f>TRANSPOSE(skryť!E23)</f>
        <v/>
      </c>
    </row>
    <row r="25" spans="1:9" ht="15.75" customHeight="1" x14ac:dyDescent="0.2">
      <c r="A25" s="67"/>
      <c r="B25" s="87"/>
      <c r="C25" s="88"/>
      <c r="D25" s="88"/>
      <c r="E25" s="89"/>
      <c r="F25" s="67"/>
      <c r="G25" s="80"/>
      <c r="H25" s="21"/>
      <c r="I25" s="83"/>
    </row>
    <row r="26" spans="1:9" ht="25.5" customHeight="1" x14ac:dyDescent="0.2">
      <c r="A26" s="65" t="s">
        <v>35</v>
      </c>
      <c r="B26" s="8" t="s">
        <v>33</v>
      </c>
      <c r="C26" s="9"/>
      <c r="D26" s="9"/>
      <c r="E26" s="10"/>
      <c r="F26" s="11"/>
      <c r="G26" s="78" t="s">
        <v>34</v>
      </c>
      <c r="H26" s="23" t="s">
        <v>54</v>
      </c>
      <c r="I26" s="81" t="str">
        <f>TRANSPOSE(skryť!E28)</f>
        <v/>
      </c>
    </row>
    <row r="27" spans="1:9" ht="30" customHeight="1" x14ac:dyDescent="0.2">
      <c r="A27" s="66"/>
      <c r="B27" s="97" t="s">
        <v>36</v>
      </c>
      <c r="C27" s="98"/>
      <c r="D27" s="98"/>
      <c r="E27" s="99"/>
      <c r="F27" s="12">
        <v>15</v>
      </c>
      <c r="G27" s="79"/>
      <c r="H27" s="93" t="str">
        <f>TRANSPOSE(skryť!B28)</f>
        <v/>
      </c>
      <c r="I27" s="82"/>
    </row>
    <row r="28" spans="1:9" ht="30" customHeight="1" x14ac:dyDescent="0.2">
      <c r="A28" s="66"/>
      <c r="B28" s="97" t="s">
        <v>37</v>
      </c>
      <c r="C28" s="98"/>
      <c r="D28" s="98"/>
      <c r="E28" s="99"/>
      <c r="F28" s="12">
        <v>12</v>
      </c>
      <c r="G28" s="79"/>
      <c r="H28" s="94"/>
      <c r="I28" s="82"/>
    </row>
    <row r="29" spans="1:9" ht="30" customHeight="1" x14ac:dyDescent="0.2">
      <c r="A29" s="67"/>
      <c r="B29" s="100" t="s">
        <v>38</v>
      </c>
      <c r="C29" s="101"/>
      <c r="D29" s="101"/>
      <c r="E29" s="102"/>
      <c r="F29" s="13">
        <v>9</v>
      </c>
      <c r="G29" s="80"/>
      <c r="H29" s="95"/>
      <c r="I29" s="83"/>
    </row>
    <row r="30" spans="1:9" x14ac:dyDescent="0.2">
      <c r="A30" s="96" t="s">
        <v>15</v>
      </c>
      <c r="B30" s="96"/>
      <c r="C30" s="96"/>
      <c r="D30" s="96"/>
      <c r="E30" s="96"/>
      <c r="F30" s="96"/>
      <c r="G30" s="96"/>
      <c r="H30" s="24" t="s">
        <v>12</v>
      </c>
      <c r="I30" s="25">
        <f>SUM(I12:I29)</f>
        <v>0</v>
      </c>
    </row>
    <row r="32" spans="1:9" x14ac:dyDescent="0.2">
      <c r="B32" s="26" t="s">
        <v>16</v>
      </c>
    </row>
    <row r="33" spans="2:6" x14ac:dyDescent="0.2">
      <c r="B33" s="109" t="str">
        <f>IF(C6="","nie je vyplnená výška OV","")</f>
        <v>nie je vyplnená výška OV</v>
      </c>
      <c r="C33" s="109"/>
      <c r="D33" s="109"/>
      <c r="E33" s="109"/>
      <c r="F33" s="109"/>
    </row>
    <row r="34" spans="2:6" x14ac:dyDescent="0.2">
      <c r="B34" s="109" t="str">
        <f>IF(C7="","nie je vyplnená užívaná výmera v ha","")</f>
        <v>nie je vyplnená užívaná výmera v ha</v>
      </c>
      <c r="C34" s="109"/>
      <c r="D34" s="109"/>
      <c r="E34" s="109"/>
      <c r="F34" s="109"/>
    </row>
    <row r="35" spans="2:6" x14ac:dyDescent="0.2">
      <c r="B35" s="109" t="str">
        <f>IF(C8="","nie je vyplneny požadovaný NFP","")</f>
        <v>nie je vyplneny požadovaný NFP</v>
      </c>
      <c r="C35" s="109"/>
      <c r="D35" s="109"/>
      <c r="E35" s="109"/>
      <c r="F35" s="109"/>
    </row>
    <row r="36" spans="2:6" x14ac:dyDescent="0.2">
      <c r="B36" s="109" t="str">
        <f>IF(C9="","nie je vyplnený požadovaný NFP za všetky podané ŽoNFP","")</f>
        <v>nie je vyplnený požadovaný NFP za všetky podané ŽoNFP</v>
      </c>
      <c r="C36" s="109"/>
      <c r="D36" s="109"/>
      <c r="E36" s="109"/>
      <c r="F36" s="109"/>
    </row>
    <row r="37" spans="2:6" x14ac:dyDescent="0.2">
      <c r="B37" s="109" t="str">
        <f>IF(I12="","označte jednu možnosť v bodovacom kritériu č. 1","")</f>
        <v>označte jednu možnosť v bodovacom kritériu č. 1</v>
      </c>
      <c r="C37" s="109"/>
      <c r="D37" s="109"/>
      <c r="E37" s="109"/>
      <c r="F37" s="109"/>
    </row>
    <row r="38" spans="2:6" x14ac:dyDescent="0.2">
      <c r="B38" s="109" t="str">
        <f>IF(I16="","označte jednu možnosť v bodovacom kritériu č. 2","")</f>
        <v>označte jednu možnosť v bodovacom kritériu č. 2</v>
      </c>
      <c r="C38" s="109"/>
      <c r="D38" s="109"/>
      <c r="E38" s="109"/>
      <c r="F38" s="109"/>
    </row>
    <row r="39" spans="2:6" x14ac:dyDescent="0.2">
      <c r="B39" s="109" t="str">
        <f>IF(I20="","označte jednu možnosť v bodovacom kritériu č. 3","")</f>
        <v>označte jednu možnosť v bodovacom kritériu č. 3</v>
      </c>
      <c r="C39" s="109"/>
      <c r="D39" s="109"/>
      <c r="E39" s="109"/>
      <c r="F39" s="109"/>
    </row>
    <row r="40" spans="2:6" x14ac:dyDescent="0.2">
      <c r="B40" s="109" t="str">
        <f>IF(H25="","zadajte výmeru certifikovaného lesa kritériu č. 4","")</f>
        <v>zadajte výmeru certifikovaného lesa kritériu č. 4</v>
      </c>
      <c r="C40" s="109"/>
      <c r="D40" s="109"/>
      <c r="E40" s="109"/>
      <c r="F40" s="109"/>
    </row>
    <row r="41" spans="2:6" x14ac:dyDescent="0.2">
      <c r="B41" s="4"/>
    </row>
  </sheetData>
  <sheetProtection algorithmName="SHA-512" hashValue="PBVEjDy78OEMjQigzabiZSVkv+8ufKdfPJy1c81pxGP3qHR5kVVxIIoBkn7rZAVhgC0spOR3zI30rUY4nZpjJw==" saltValue="pHENb5ZxfBq246+So5fSkg==" spinCount="100000" sheet="1" objects="1" scenarios="1"/>
  <mergeCells count="44">
    <mergeCell ref="B39:F39"/>
    <mergeCell ref="B40:F40"/>
    <mergeCell ref="B33:F33"/>
    <mergeCell ref="B34:F34"/>
    <mergeCell ref="B35:F35"/>
    <mergeCell ref="B36:F36"/>
    <mergeCell ref="B37:F37"/>
    <mergeCell ref="B38:F38"/>
    <mergeCell ref="I26:I29"/>
    <mergeCell ref="H27:H29"/>
    <mergeCell ref="A30:G30"/>
    <mergeCell ref="B19:E19"/>
    <mergeCell ref="B27:E27"/>
    <mergeCell ref="B28:E28"/>
    <mergeCell ref="B29:E29"/>
    <mergeCell ref="A26:A29"/>
    <mergeCell ref="A24:A25"/>
    <mergeCell ref="A20:A23"/>
    <mergeCell ref="A16:A19"/>
    <mergeCell ref="G16:G19"/>
    <mergeCell ref="I16:I19"/>
    <mergeCell ref="B17:E17"/>
    <mergeCell ref="B18:E18"/>
    <mergeCell ref="C4:I4"/>
    <mergeCell ref="C5:I5"/>
    <mergeCell ref="G26:G29"/>
    <mergeCell ref="G20:G23"/>
    <mergeCell ref="I12:I15"/>
    <mergeCell ref="I20:I23"/>
    <mergeCell ref="G24:G25"/>
    <mergeCell ref="B24:E25"/>
    <mergeCell ref="B23:E23"/>
    <mergeCell ref="F24:F25"/>
    <mergeCell ref="I24:I25"/>
    <mergeCell ref="B20:E20"/>
    <mergeCell ref="B21:E21"/>
    <mergeCell ref="B22:E22"/>
    <mergeCell ref="B15:E15"/>
    <mergeCell ref="B16:E16"/>
    <mergeCell ref="A12:A15"/>
    <mergeCell ref="B11:E11"/>
    <mergeCell ref="B12:E12"/>
    <mergeCell ref="B13:E13"/>
    <mergeCell ref="B14:E14"/>
  </mergeCells>
  <conditionalFormatting sqref="B33">
    <cfRule type="cellIs" dxfId="23" priority="9" operator="equal">
      <formula>"nie je vyplnená výška OV"</formula>
    </cfRule>
  </conditionalFormatting>
  <conditionalFormatting sqref="B34:F34">
    <cfRule type="cellIs" dxfId="22" priority="7" operator="equal">
      <formula>"nie je vyplnená užívaná výmera v ha"</formula>
    </cfRule>
  </conditionalFormatting>
  <conditionalFormatting sqref="B35:F35">
    <cfRule type="cellIs" dxfId="21" priority="6" operator="equal">
      <formula>"nie je vyplneny požadovaný NFP"</formula>
    </cfRule>
  </conditionalFormatting>
  <conditionalFormatting sqref="B36:F36">
    <cfRule type="cellIs" dxfId="20" priority="5" operator="equal">
      <formula>"nie je vyplnený požadovaný NFP za všetky podané ŽoNFP"</formula>
    </cfRule>
  </conditionalFormatting>
  <conditionalFormatting sqref="B37:F37">
    <cfRule type="cellIs" dxfId="19" priority="4" operator="equal">
      <formula>"označte jednu možnosť v bodovacom kritériu č. 1"</formula>
    </cfRule>
  </conditionalFormatting>
  <conditionalFormatting sqref="B38:F38">
    <cfRule type="cellIs" dxfId="18" priority="3" operator="equal">
      <formula>"označte jednu možnosť v bodovacom kritériu č. 2"</formula>
    </cfRule>
  </conditionalFormatting>
  <conditionalFormatting sqref="B39:F39">
    <cfRule type="cellIs" dxfId="17" priority="2" operator="equal">
      <formula>"označte jednu možnosť v bodovacom kritériu č. 3"</formula>
    </cfRule>
  </conditionalFormatting>
  <conditionalFormatting sqref="B40:F40">
    <cfRule type="cellIs" dxfId="16" priority="1" operator="equal">
      <formula>"zadajte výmeru certifikovaného lesa kritériu č. 4"</formula>
    </cfRule>
  </conditionalFormatting>
  <pageMargins left="0.19685039370078741" right="0.19685039370078741" top="0.39370078740157483" bottom="0.39370078740157483" header="0.31496062992125984" footer="0.31496062992125984"/>
  <pageSetup paperSize="9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Group Box 9">
              <controlPr defaultSize="0" autoFill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Option Button 10">
              <controlPr defaultSize="0" autoFill="0" autoLine="0" autoPict="0">
                <anchor moveWithCells="1">
                  <from>
                    <xdr:col>7</xdr:col>
                    <xdr:colOff>238125</xdr:colOff>
                    <xdr:row>12</xdr:row>
                    <xdr:rowOff>66675</xdr:rowOff>
                  </from>
                  <to>
                    <xdr:col>7</xdr:col>
                    <xdr:colOff>885825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Group Box 14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Option Button 15">
              <controlPr defaultSize="0" autoFill="0" autoLine="0" autoPict="0">
                <anchor moveWithCells="1">
                  <from>
                    <xdr:col>7</xdr:col>
                    <xdr:colOff>228600</xdr:colOff>
                    <xdr:row>16</xdr:row>
                    <xdr:rowOff>66675</xdr:rowOff>
                  </from>
                  <to>
                    <xdr:col>7</xdr:col>
                    <xdr:colOff>876300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Option Button 16">
              <controlPr defaultSize="0" autoFill="0" autoLine="0" autoPict="0">
                <anchor moveWithCells="1">
                  <from>
                    <xdr:col>7</xdr:col>
                    <xdr:colOff>228600</xdr:colOff>
                    <xdr:row>17</xdr:row>
                    <xdr:rowOff>123825</xdr:rowOff>
                  </from>
                  <to>
                    <xdr:col>7</xdr:col>
                    <xdr:colOff>876300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Group Box 17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Option Button 18">
              <controlPr defaultSize="0" autoFill="0" autoLine="0" autoPict="0">
                <anchor moveWithCells="1">
                  <from>
                    <xdr:col>7</xdr:col>
                    <xdr:colOff>238125</xdr:colOff>
                    <xdr:row>20</xdr:row>
                    <xdr:rowOff>66675</xdr:rowOff>
                  </from>
                  <to>
                    <xdr:col>7</xdr:col>
                    <xdr:colOff>885825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Option Button 19">
              <controlPr defaultSize="0" autoFill="0" autoLine="0" autoPict="0">
                <anchor moveWithCells="1">
                  <from>
                    <xdr:col>7</xdr:col>
                    <xdr:colOff>238125</xdr:colOff>
                    <xdr:row>21</xdr:row>
                    <xdr:rowOff>66675</xdr:rowOff>
                  </from>
                  <to>
                    <xdr:col>7</xdr:col>
                    <xdr:colOff>885825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Option Button 20">
              <controlPr defaultSize="0" autoFill="0" autoLine="0" autoPict="0">
                <anchor moveWithCells="1">
                  <from>
                    <xdr:col>7</xdr:col>
                    <xdr:colOff>238125</xdr:colOff>
                    <xdr:row>22</xdr:row>
                    <xdr:rowOff>133350</xdr:rowOff>
                  </from>
                  <to>
                    <xdr:col>7</xdr:col>
                    <xdr:colOff>885825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Option Button 21">
              <controlPr defaultSize="0" autoFill="0" autoLine="0" autoPict="0">
                <anchor moveWithCells="1">
                  <from>
                    <xdr:col>7</xdr:col>
                    <xdr:colOff>238125</xdr:colOff>
                    <xdr:row>13</xdr:row>
                    <xdr:rowOff>47625</xdr:rowOff>
                  </from>
                  <to>
                    <xdr:col>7</xdr:col>
                    <xdr:colOff>885825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Option Button 22">
              <controlPr defaultSize="0" autoFill="0" autoLine="0" autoPict="0">
                <anchor moveWithCells="1">
                  <from>
                    <xdr:col>7</xdr:col>
                    <xdr:colOff>238125</xdr:colOff>
                    <xdr:row>14</xdr:row>
                    <xdr:rowOff>47625</xdr:rowOff>
                  </from>
                  <to>
                    <xdr:col>7</xdr:col>
                    <xdr:colOff>885825</xdr:colOff>
                    <xdr:row>14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3"/>
  <sheetViews>
    <sheetView workbookViewId="0">
      <selection activeCell="I24" sqref="I24:I27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6" max="6" width="5" bestFit="1" customWidth="1"/>
    <col min="7" max="7" width="51.140625" customWidth="1"/>
    <col min="8" max="8" width="17.7109375" customWidth="1"/>
    <col min="9" max="9" width="10.85546875" bestFit="1" customWidth="1"/>
  </cols>
  <sheetData>
    <row r="1" spans="1:9" x14ac:dyDescent="0.2">
      <c r="B1" s="63" t="s">
        <v>82</v>
      </c>
    </row>
    <row r="2" spans="1:9" x14ac:dyDescent="0.2">
      <c r="B2" s="64" t="s">
        <v>81</v>
      </c>
    </row>
    <row r="4" spans="1:9" x14ac:dyDescent="0.2">
      <c r="B4" s="38" t="s">
        <v>0</v>
      </c>
      <c r="C4" s="77"/>
      <c r="D4" s="77"/>
      <c r="E4" s="77"/>
      <c r="F4" s="77"/>
      <c r="G4" s="77"/>
      <c r="H4" s="77"/>
      <c r="I4" s="77"/>
    </row>
    <row r="5" spans="1:9" x14ac:dyDescent="0.2">
      <c r="B5" s="38" t="s">
        <v>1</v>
      </c>
      <c r="C5" s="77"/>
      <c r="D5" s="77"/>
      <c r="E5" s="77"/>
      <c r="F5" s="77"/>
      <c r="G5" s="77"/>
      <c r="H5" s="77"/>
      <c r="I5" s="77"/>
    </row>
    <row r="6" spans="1:9" x14ac:dyDescent="0.2">
      <c r="B6" s="38" t="s">
        <v>2</v>
      </c>
      <c r="C6" s="29"/>
      <c r="D6" s="30"/>
      <c r="E6" s="30"/>
      <c r="F6" s="30"/>
      <c r="G6" s="30"/>
      <c r="H6" s="30"/>
      <c r="I6" s="30"/>
    </row>
    <row r="7" spans="1:9" x14ac:dyDescent="0.2">
      <c r="B7" s="38" t="s">
        <v>3</v>
      </c>
      <c r="C7" s="29"/>
      <c r="D7" s="30"/>
      <c r="E7" s="30"/>
      <c r="F7" s="30"/>
      <c r="G7" s="30"/>
      <c r="H7" s="30"/>
      <c r="I7" s="30"/>
    </row>
    <row r="8" spans="1:9" x14ac:dyDescent="0.2">
      <c r="B8" s="31" t="s">
        <v>4</v>
      </c>
      <c r="C8" s="32"/>
      <c r="D8" s="28"/>
      <c r="E8" s="28"/>
      <c r="F8" s="28"/>
      <c r="G8" s="28"/>
      <c r="H8" s="28"/>
      <c r="I8" s="28"/>
    </row>
    <row r="9" spans="1:9" ht="25.5" x14ac:dyDescent="0.2">
      <c r="B9" s="1" t="s">
        <v>52</v>
      </c>
      <c r="C9" s="32"/>
      <c r="D9" s="28"/>
      <c r="E9" s="28"/>
      <c r="F9" s="28"/>
      <c r="G9" s="28"/>
      <c r="H9" s="28"/>
      <c r="I9" s="28"/>
    </row>
    <row r="11" spans="1:9" x14ac:dyDescent="0.2">
      <c r="A11" s="2" t="s">
        <v>5</v>
      </c>
      <c r="B11" s="68" t="s">
        <v>6</v>
      </c>
      <c r="C11" s="69"/>
      <c r="D11" s="69"/>
      <c r="E11" s="70"/>
      <c r="F11" s="2" t="s">
        <v>7</v>
      </c>
      <c r="G11" s="3" t="s">
        <v>8</v>
      </c>
      <c r="H11" s="2"/>
      <c r="I11" s="2" t="s">
        <v>9</v>
      </c>
    </row>
    <row r="12" spans="1:9" ht="30" customHeight="1" x14ac:dyDescent="0.2">
      <c r="A12" s="65" t="s">
        <v>10</v>
      </c>
      <c r="B12" s="71" t="s">
        <v>17</v>
      </c>
      <c r="C12" s="72"/>
      <c r="D12" s="72"/>
      <c r="E12" s="73"/>
      <c r="F12" s="5"/>
      <c r="G12" s="14"/>
      <c r="I12" s="81" t="str">
        <f>TRANSPOSE(skryť!E34)</f>
        <v/>
      </c>
    </row>
    <row r="13" spans="1:9" ht="30" customHeight="1" x14ac:dyDescent="0.2">
      <c r="A13" s="66"/>
      <c r="B13" s="74" t="s">
        <v>55</v>
      </c>
      <c r="C13" s="75"/>
      <c r="D13" s="75"/>
      <c r="E13" s="76"/>
      <c r="F13" s="6">
        <v>13</v>
      </c>
      <c r="G13" s="15"/>
      <c r="I13" s="82"/>
    </row>
    <row r="14" spans="1:9" ht="30" customHeight="1" x14ac:dyDescent="0.2">
      <c r="A14" s="66"/>
      <c r="B14" s="110" t="s">
        <v>56</v>
      </c>
      <c r="C14" s="111"/>
      <c r="D14" s="111"/>
      <c r="E14" s="112"/>
      <c r="F14" s="6">
        <v>14</v>
      </c>
      <c r="G14" s="15"/>
      <c r="I14" s="82"/>
    </row>
    <row r="15" spans="1:9" ht="30" customHeight="1" x14ac:dyDescent="0.2">
      <c r="A15" s="67"/>
      <c r="B15" s="90" t="s">
        <v>20</v>
      </c>
      <c r="C15" s="91"/>
      <c r="D15" s="91"/>
      <c r="E15" s="92"/>
      <c r="F15" s="7">
        <v>15</v>
      </c>
      <c r="G15" s="16"/>
      <c r="I15" s="83"/>
    </row>
    <row r="16" spans="1:9" ht="31.5" customHeight="1" x14ac:dyDescent="0.2">
      <c r="A16" s="103" t="s">
        <v>11</v>
      </c>
      <c r="B16" s="71" t="s">
        <v>21</v>
      </c>
      <c r="C16" s="72"/>
      <c r="D16" s="72"/>
      <c r="E16" s="73"/>
      <c r="F16" s="11"/>
      <c r="G16" s="78" t="s">
        <v>57</v>
      </c>
      <c r="H16" s="17" t="s">
        <v>39</v>
      </c>
      <c r="I16" s="81" t="str">
        <f>TRANSPOSE(skryť!E38)</f>
        <v/>
      </c>
    </row>
    <row r="17" spans="1:9" s="4" customFormat="1" ht="20.100000000000001" customHeight="1" x14ac:dyDescent="0.2">
      <c r="A17" s="104"/>
      <c r="B17" s="106" t="s">
        <v>22</v>
      </c>
      <c r="C17" s="107"/>
      <c r="D17" s="107"/>
      <c r="E17" s="108"/>
      <c r="F17" s="12">
        <v>0</v>
      </c>
      <c r="G17" s="79"/>
      <c r="H17" s="18"/>
      <c r="I17" s="82"/>
    </row>
    <row r="18" spans="1:9" s="4" customFormat="1" ht="20.100000000000001" customHeight="1" x14ac:dyDescent="0.2">
      <c r="A18" s="104"/>
      <c r="B18" s="106" t="s">
        <v>23</v>
      </c>
      <c r="C18" s="107"/>
      <c r="D18" s="107"/>
      <c r="E18" s="108"/>
      <c r="F18" s="12">
        <v>2</v>
      </c>
      <c r="G18" s="79"/>
      <c r="H18" s="19"/>
      <c r="I18" s="82"/>
    </row>
    <row r="19" spans="1:9" s="4" customFormat="1" ht="20.100000000000001" customHeight="1" x14ac:dyDescent="0.2">
      <c r="A19" s="105"/>
      <c r="B19" s="87" t="s">
        <v>24</v>
      </c>
      <c r="C19" s="88"/>
      <c r="D19" s="88"/>
      <c r="E19" s="89"/>
      <c r="F19" s="13">
        <v>4</v>
      </c>
      <c r="G19" s="80"/>
      <c r="H19" s="20"/>
      <c r="I19" s="83"/>
    </row>
    <row r="20" spans="1:9" x14ac:dyDescent="0.2">
      <c r="A20" s="65" t="s">
        <v>13</v>
      </c>
      <c r="B20" s="84" t="s">
        <v>58</v>
      </c>
      <c r="C20" s="85"/>
      <c r="D20" s="85"/>
      <c r="E20" s="86"/>
      <c r="F20" s="11"/>
      <c r="G20" s="78" t="s">
        <v>61</v>
      </c>
      <c r="H20" s="17" t="s">
        <v>71</v>
      </c>
      <c r="I20" s="93" t="str">
        <f>TRANSPOSE(skryť!H49)</f>
        <v/>
      </c>
    </row>
    <row r="21" spans="1:9" ht="56.25" customHeight="1" x14ac:dyDescent="0.2">
      <c r="A21" s="66"/>
      <c r="B21" s="74" t="s">
        <v>59</v>
      </c>
      <c r="C21" s="75"/>
      <c r="D21" s="75"/>
      <c r="E21" s="76"/>
      <c r="F21" s="12">
        <v>10</v>
      </c>
      <c r="G21" s="79"/>
      <c r="H21" s="21"/>
      <c r="I21" s="94"/>
    </row>
    <row r="22" spans="1:9" ht="15" customHeight="1" x14ac:dyDescent="0.2">
      <c r="A22" s="66"/>
      <c r="B22" s="74" t="s">
        <v>60</v>
      </c>
      <c r="C22" s="75"/>
      <c r="D22" s="75"/>
      <c r="E22" s="76"/>
      <c r="F22" s="12">
        <v>15</v>
      </c>
      <c r="G22" s="79"/>
      <c r="H22" s="21"/>
      <c r="I22" s="94"/>
    </row>
    <row r="23" spans="1:9" ht="15" customHeight="1" x14ac:dyDescent="0.2">
      <c r="A23" s="67"/>
      <c r="B23" s="90" t="s">
        <v>69</v>
      </c>
      <c r="C23" s="91"/>
      <c r="D23" s="91"/>
      <c r="E23" s="92"/>
      <c r="F23" s="13">
        <v>20</v>
      </c>
      <c r="G23" s="80"/>
      <c r="H23" s="21"/>
      <c r="I23" s="95"/>
    </row>
    <row r="24" spans="1:9" ht="26.25" customHeight="1" x14ac:dyDescent="0.2">
      <c r="A24" s="65" t="s">
        <v>14</v>
      </c>
      <c r="B24" s="84" t="s">
        <v>62</v>
      </c>
      <c r="C24" s="85"/>
      <c r="D24" s="85"/>
      <c r="E24" s="86"/>
      <c r="F24" s="18"/>
      <c r="G24" s="33"/>
      <c r="H24" s="35"/>
      <c r="I24" s="113" t="str">
        <f>TRANSPOSE(skryť!E53)</f>
        <v/>
      </c>
    </row>
    <row r="25" spans="1:9" ht="26.25" customHeight="1" x14ac:dyDescent="0.2">
      <c r="A25" s="66"/>
      <c r="B25" s="97" t="s">
        <v>63</v>
      </c>
      <c r="C25" s="98"/>
      <c r="D25" s="98"/>
      <c r="E25" s="99"/>
      <c r="F25" s="12">
        <v>6</v>
      </c>
      <c r="G25" s="34"/>
      <c r="H25" s="36"/>
      <c r="I25" s="114"/>
    </row>
    <row r="26" spans="1:9" ht="26.25" customHeight="1" x14ac:dyDescent="0.2">
      <c r="A26" s="66"/>
      <c r="B26" s="97" t="s">
        <v>64</v>
      </c>
      <c r="C26" s="98"/>
      <c r="D26" s="98"/>
      <c r="E26" s="99"/>
      <c r="F26" s="12">
        <v>4</v>
      </c>
      <c r="G26" s="34"/>
      <c r="H26" s="36"/>
      <c r="I26" s="114"/>
    </row>
    <row r="27" spans="1:9" ht="26.25" customHeight="1" x14ac:dyDescent="0.2">
      <c r="A27" s="66"/>
      <c r="B27" s="97" t="s">
        <v>65</v>
      </c>
      <c r="C27" s="98"/>
      <c r="D27" s="98"/>
      <c r="E27" s="99"/>
      <c r="F27" s="12">
        <v>2</v>
      </c>
      <c r="G27" s="34"/>
      <c r="H27" s="37"/>
      <c r="I27" s="114"/>
    </row>
    <row r="28" spans="1:9" ht="25.5" customHeight="1" x14ac:dyDescent="0.2">
      <c r="A28" s="65" t="s">
        <v>35</v>
      </c>
      <c r="B28" s="8" t="s">
        <v>33</v>
      </c>
      <c r="C28" s="9"/>
      <c r="D28" s="9"/>
      <c r="E28" s="10"/>
      <c r="F28" s="11"/>
      <c r="G28" s="78" t="s">
        <v>68</v>
      </c>
      <c r="H28" s="23" t="s">
        <v>54</v>
      </c>
      <c r="I28" s="81" t="str">
        <f>TRANSPOSE(skryť!D62)</f>
        <v/>
      </c>
    </row>
    <row r="29" spans="1:9" ht="30" customHeight="1" x14ac:dyDescent="0.2">
      <c r="A29" s="66"/>
      <c r="B29" s="97" t="s">
        <v>37</v>
      </c>
      <c r="C29" s="98"/>
      <c r="D29" s="98"/>
      <c r="E29" s="99"/>
      <c r="F29" s="12">
        <v>15</v>
      </c>
      <c r="G29" s="79"/>
      <c r="H29" s="93" t="str">
        <f>TRANSPOSE(skryť!B62)</f>
        <v/>
      </c>
      <c r="I29" s="82"/>
    </row>
    <row r="30" spans="1:9" ht="30" customHeight="1" x14ac:dyDescent="0.2">
      <c r="A30" s="66"/>
      <c r="B30" s="97" t="s">
        <v>66</v>
      </c>
      <c r="C30" s="98"/>
      <c r="D30" s="98"/>
      <c r="E30" s="99"/>
      <c r="F30" s="12">
        <v>12</v>
      </c>
      <c r="G30" s="79"/>
      <c r="H30" s="94"/>
      <c r="I30" s="82"/>
    </row>
    <row r="31" spans="1:9" ht="30" customHeight="1" x14ac:dyDescent="0.2">
      <c r="A31" s="67"/>
      <c r="B31" s="100" t="s">
        <v>67</v>
      </c>
      <c r="C31" s="101"/>
      <c r="D31" s="101"/>
      <c r="E31" s="102"/>
      <c r="F31" s="13">
        <v>9</v>
      </c>
      <c r="G31" s="80"/>
      <c r="H31" s="95"/>
      <c r="I31" s="83"/>
    </row>
    <row r="32" spans="1:9" x14ac:dyDescent="0.2">
      <c r="A32" s="96" t="s">
        <v>15</v>
      </c>
      <c r="B32" s="96"/>
      <c r="C32" s="96"/>
      <c r="D32" s="96"/>
      <c r="E32" s="96"/>
      <c r="F32" s="96"/>
      <c r="G32" s="96"/>
      <c r="H32" s="24" t="s">
        <v>12</v>
      </c>
      <c r="I32" s="25">
        <f>SUM(I12:I31)</f>
        <v>0</v>
      </c>
    </row>
    <row r="34" spans="2:6" x14ac:dyDescent="0.2">
      <c r="B34" s="26" t="s">
        <v>16</v>
      </c>
    </row>
    <row r="35" spans="2:6" x14ac:dyDescent="0.2">
      <c r="B35" s="109" t="str">
        <f>IF(C6="","nie je vyplnená výška OV","")</f>
        <v>nie je vyplnená výška OV</v>
      </c>
      <c r="C35" s="109"/>
      <c r="D35" s="109"/>
      <c r="E35" s="109"/>
      <c r="F35" s="109"/>
    </row>
    <row r="36" spans="2:6" x14ac:dyDescent="0.2">
      <c r="B36" s="109" t="str">
        <f>IF(C7="","nie je vyplnená užívaná výmera v ha","")</f>
        <v>nie je vyplnená užívaná výmera v ha</v>
      </c>
      <c r="C36" s="109"/>
      <c r="D36" s="109"/>
      <c r="E36" s="109"/>
      <c r="F36" s="109"/>
    </row>
    <row r="37" spans="2:6" x14ac:dyDescent="0.2">
      <c r="B37" s="109" t="str">
        <f>IF(C8="","nie je vyplneny požadovaný NFP","")</f>
        <v>nie je vyplneny požadovaný NFP</v>
      </c>
      <c r="C37" s="109"/>
      <c r="D37" s="109"/>
      <c r="E37" s="109"/>
      <c r="F37" s="109"/>
    </row>
    <row r="38" spans="2:6" x14ac:dyDescent="0.2">
      <c r="B38" s="109" t="str">
        <f>IF(C9="","nie je vyplnený požadovaný NFP za všetky podané ŽoNFP","")</f>
        <v>nie je vyplnený požadovaný NFP za všetky podané ŽoNFP</v>
      </c>
      <c r="C38" s="109"/>
      <c r="D38" s="109"/>
      <c r="E38" s="109"/>
      <c r="F38" s="109"/>
    </row>
    <row r="39" spans="2:6" x14ac:dyDescent="0.2">
      <c r="B39" s="109" t="str">
        <f>IF(I12="","označte jednu možnosť v bodovacom kritériu č. 1","")</f>
        <v>označte jednu možnosť v bodovacom kritériu č. 1</v>
      </c>
      <c r="C39" s="109"/>
      <c r="D39" s="109"/>
      <c r="E39" s="109"/>
      <c r="F39" s="109"/>
    </row>
    <row r="40" spans="2:6" x14ac:dyDescent="0.2">
      <c r="B40" s="109" t="str">
        <f>IF(I16="","označte jednu možnosť v bodovacom kritériu č. 2","")</f>
        <v>označte jednu možnosť v bodovacom kritériu č. 2</v>
      </c>
      <c r="C40" s="109"/>
      <c r="D40" s="109"/>
      <c r="E40" s="109"/>
      <c r="F40" s="109"/>
    </row>
    <row r="41" spans="2:6" x14ac:dyDescent="0.2">
      <c r="B41" s="109" t="str">
        <f>IF(OR(H21="",H22="",H23=""),"zadajte Výdavky v bodovacom kritériu č. 3 - aj nulové hodnoty","")</f>
        <v>zadajte Výdavky v bodovacom kritériu č. 3 - aj nulové hodnoty</v>
      </c>
      <c r="C41" s="109"/>
      <c r="D41" s="109"/>
      <c r="E41" s="109"/>
      <c r="F41" s="109"/>
    </row>
    <row r="42" spans="2:6" x14ac:dyDescent="0.2">
      <c r="B42" s="109" t="str">
        <f>IF(I24="","označte jednu možnosť v bodovacom kritériu č. 4","")</f>
        <v>označte jednu možnosť v bodovacom kritériu č. 4</v>
      </c>
      <c r="C42" s="109"/>
      <c r="D42" s="109"/>
      <c r="E42" s="109"/>
      <c r="F42" s="109"/>
    </row>
    <row r="43" spans="2:6" x14ac:dyDescent="0.2">
      <c r="B43" s="4"/>
    </row>
  </sheetData>
  <sheetProtection algorithmName="SHA-512" hashValue="h951H22AcZmu58HNlEx7lhogfBqkIVvwWquzSgK1BsLqKmXmB/d1mfOECUhamYR58iRPaH9+AAfBnYg/erfNAQ==" saltValue="Ht++fM63o24ceiWKT6rQFQ==" spinCount="100000" sheet="1" objects="1" scenarios="1"/>
  <mergeCells count="45">
    <mergeCell ref="B42:F42"/>
    <mergeCell ref="B25:E25"/>
    <mergeCell ref="B26:E26"/>
    <mergeCell ref="B27:E27"/>
    <mergeCell ref="B30:E30"/>
    <mergeCell ref="B31:E31"/>
    <mergeCell ref="A32:G32"/>
    <mergeCell ref="B35:F35"/>
    <mergeCell ref="B36:F36"/>
    <mergeCell ref="B37:F37"/>
    <mergeCell ref="A24:A27"/>
    <mergeCell ref="B24:E24"/>
    <mergeCell ref="B38:F38"/>
    <mergeCell ref="B39:F39"/>
    <mergeCell ref="B40:F40"/>
    <mergeCell ref="B41:F41"/>
    <mergeCell ref="I24:I27"/>
    <mergeCell ref="A28:A31"/>
    <mergeCell ref="G28:G31"/>
    <mergeCell ref="I28:I31"/>
    <mergeCell ref="B29:E29"/>
    <mergeCell ref="H29:H31"/>
    <mergeCell ref="A20:A23"/>
    <mergeCell ref="B20:E20"/>
    <mergeCell ref="G20:G23"/>
    <mergeCell ref="I20:I23"/>
    <mergeCell ref="B21:E21"/>
    <mergeCell ref="B22:E22"/>
    <mergeCell ref="B23:E23"/>
    <mergeCell ref="A16:A19"/>
    <mergeCell ref="B16:E16"/>
    <mergeCell ref="G16:G19"/>
    <mergeCell ref="I16:I19"/>
    <mergeCell ref="B17:E17"/>
    <mergeCell ref="B18:E18"/>
    <mergeCell ref="B19:E19"/>
    <mergeCell ref="C4:I4"/>
    <mergeCell ref="C5:I5"/>
    <mergeCell ref="B11:E11"/>
    <mergeCell ref="A12:A15"/>
    <mergeCell ref="B12:E12"/>
    <mergeCell ref="I12:I15"/>
    <mergeCell ref="B13:E13"/>
    <mergeCell ref="B14:E14"/>
    <mergeCell ref="B15:E15"/>
  </mergeCells>
  <conditionalFormatting sqref="B35">
    <cfRule type="cellIs" dxfId="15" priority="10" operator="equal">
      <formula>"nie je vyplnená výška OV"</formula>
    </cfRule>
  </conditionalFormatting>
  <conditionalFormatting sqref="B36:F36">
    <cfRule type="cellIs" dxfId="14" priority="9" operator="equal">
      <formula>"nie je vyplnená užívaná výmera v ha"</formula>
    </cfRule>
  </conditionalFormatting>
  <conditionalFormatting sqref="B37:F37">
    <cfRule type="cellIs" dxfId="13" priority="8" operator="equal">
      <formula>"nie je vyplneny požadovaný NFP"</formula>
    </cfRule>
  </conditionalFormatting>
  <conditionalFormatting sqref="B38:F38">
    <cfRule type="cellIs" dxfId="12" priority="7" operator="equal">
      <formula>"nie je vyplnený požadovaný NFP za všetky podané ŽoNFP"</formula>
    </cfRule>
  </conditionalFormatting>
  <conditionalFormatting sqref="B39:F39">
    <cfRule type="cellIs" dxfId="11" priority="6" operator="equal">
      <formula>"označte jednu možnosť v bodovacom kritériu č. 1"</formula>
    </cfRule>
  </conditionalFormatting>
  <conditionalFormatting sqref="B40:F40">
    <cfRule type="cellIs" dxfId="10" priority="5" operator="equal">
      <formula>"označte jednu možnosť v bodovacom kritériu č. 2"</formula>
    </cfRule>
  </conditionalFormatting>
  <conditionalFormatting sqref="B41:F41">
    <cfRule type="cellIs" dxfId="9" priority="2" operator="equal">
      <formula>"zadajte Výdavky v bodovacom kritériu č. 3 - aj nulové hodnoty"</formula>
    </cfRule>
  </conditionalFormatting>
  <conditionalFormatting sqref="B42:F42">
    <cfRule type="cellIs" dxfId="8" priority="1" operator="equal">
      <formula>"označte jednu možnosť v bodovacom kritériu č. 4"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6" r:id="rId4" name="Group Box 14">
              <controlPr defaultSize="0" autoFill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5" name="Option Button 15">
              <controlPr defaultSize="0" autoFill="0" autoLine="0" autoPict="0">
                <anchor moveWithCells="1">
                  <from>
                    <xdr:col>7</xdr:col>
                    <xdr:colOff>333375</xdr:colOff>
                    <xdr:row>12</xdr:row>
                    <xdr:rowOff>76200</xdr:rowOff>
                  </from>
                  <to>
                    <xdr:col>7</xdr:col>
                    <xdr:colOff>1057275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6" name="Option Button 16">
              <controlPr defaultSize="0" autoFill="0" autoLine="0" autoPict="0">
                <anchor moveWithCells="1">
                  <from>
                    <xdr:col>7</xdr:col>
                    <xdr:colOff>333375</xdr:colOff>
                    <xdr:row>13</xdr:row>
                    <xdr:rowOff>76200</xdr:rowOff>
                  </from>
                  <to>
                    <xdr:col>7</xdr:col>
                    <xdr:colOff>1057275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7" name="Option Button 17">
              <controlPr defaultSize="0" autoFill="0" autoLine="0" autoPict="0">
                <anchor moveWithCells="1">
                  <from>
                    <xdr:col>7</xdr:col>
                    <xdr:colOff>333375</xdr:colOff>
                    <xdr:row>14</xdr:row>
                    <xdr:rowOff>76200</xdr:rowOff>
                  </from>
                  <to>
                    <xdr:col>7</xdr:col>
                    <xdr:colOff>1057275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8" name="Group Box 18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9" name="Option Button 19">
              <controlPr defaultSize="0" autoFill="0" autoLine="0" autoPict="0">
                <anchor moveWithCells="1">
                  <from>
                    <xdr:col>7</xdr:col>
                    <xdr:colOff>323850</xdr:colOff>
                    <xdr:row>16</xdr:row>
                    <xdr:rowOff>47625</xdr:rowOff>
                  </from>
                  <to>
                    <xdr:col>7</xdr:col>
                    <xdr:colOff>1047750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0" name="Option Button 20">
              <controlPr defaultSize="0" autoFill="0" autoLine="0" autoPict="0">
                <anchor moveWithCells="1">
                  <from>
                    <xdr:col>7</xdr:col>
                    <xdr:colOff>323850</xdr:colOff>
                    <xdr:row>17</xdr:row>
                    <xdr:rowOff>123825</xdr:rowOff>
                  </from>
                  <to>
                    <xdr:col>7</xdr:col>
                    <xdr:colOff>1047750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1" name="Group Box 22">
              <controlPr defaultSize="0" autoFill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Option Button 23">
              <controlPr defaultSize="0" autoFill="0" autoLine="0" autoPict="0">
                <anchor moveWithCells="1">
                  <from>
                    <xdr:col>7</xdr:col>
                    <xdr:colOff>352425</xdr:colOff>
                    <xdr:row>24</xdr:row>
                    <xdr:rowOff>38100</xdr:rowOff>
                  </from>
                  <to>
                    <xdr:col>7</xdr:col>
                    <xdr:colOff>1076325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Option Button 24">
              <controlPr defaultSize="0" autoFill="0" autoLine="0" autoPict="0">
                <anchor moveWithCells="1">
                  <from>
                    <xdr:col>7</xdr:col>
                    <xdr:colOff>352425</xdr:colOff>
                    <xdr:row>25</xdr:row>
                    <xdr:rowOff>38100</xdr:rowOff>
                  </from>
                  <to>
                    <xdr:col>7</xdr:col>
                    <xdr:colOff>1076325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Option Button 25">
              <controlPr defaultSize="0" autoFill="0" autoLine="0" autoPict="0">
                <anchor moveWithCells="1">
                  <from>
                    <xdr:col>7</xdr:col>
                    <xdr:colOff>352425</xdr:colOff>
                    <xdr:row>26</xdr:row>
                    <xdr:rowOff>38100</xdr:rowOff>
                  </from>
                  <to>
                    <xdr:col>7</xdr:col>
                    <xdr:colOff>1076325</xdr:colOff>
                    <xdr:row>26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1"/>
  <sheetViews>
    <sheetView workbookViewId="0">
      <selection activeCell="K14" sqref="K14"/>
    </sheetView>
  </sheetViews>
  <sheetFormatPr defaultRowHeight="12.75" x14ac:dyDescent="0.2"/>
  <cols>
    <col min="1" max="1" width="4" bestFit="1" customWidth="1"/>
    <col min="2" max="2" width="19.5703125" customWidth="1"/>
    <col min="3" max="3" width="17.28515625" customWidth="1"/>
    <col min="6" max="6" width="5" bestFit="1" customWidth="1"/>
    <col min="7" max="7" width="51.140625" customWidth="1"/>
    <col min="8" max="8" width="17.7109375" customWidth="1"/>
    <col min="9" max="9" width="10.85546875" bestFit="1" customWidth="1"/>
  </cols>
  <sheetData>
    <row r="1" spans="1:9" x14ac:dyDescent="0.2">
      <c r="B1" s="63" t="s">
        <v>82</v>
      </c>
    </row>
    <row r="2" spans="1:9" x14ac:dyDescent="0.2">
      <c r="B2" s="64" t="s">
        <v>81</v>
      </c>
    </row>
    <row r="4" spans="1:9" x14ac:dyDescent="0.2">
      <c r="B4" s="38" t="s">
        <v>0</v>
      </c>
      <c r="C4" s="77"/>
      <c r="D4" s="77"/>
      <c r="E4" s="77"/>
      <c r="F4" s="77"/>
      <c r="G4" s="77"/>
      <c r="H4" s="77"/>
      <c r="I4" s="77"/>
    </row>
    <row r="5" spans="1:9" x14ac:dyDescent="0.2">
      <c r="B5" s="38" t="s">
        <v>1</v>
      </c>
      <c r="C5" s="77"/>
      <c r="D5" s="77"/>
      <c r="E5" s="77"/>
      <c r="F5" s="77"/>
      <c r="G5" s="77"/>
      <c r="H5" s="77"/>
      <c r="I5" s="77"/>
    </row>
    <row r="6" spans="1:9" x14ac:dyDescent="0.2">
      <c r="B6" s="38" t="s">
        <v>2</v>
      </c>
      <c r="C6" s="29"/>
      <c r="D6" s="30"/>
      <c r="E6" s="30"/>
      <c r="F6" s="30"/>
      <c r="G6" s="30"/>
      <c r="H6" s="30"/>
      <c r="I6" s="30"/>
    </row>
    <row r="7" spans="1:9" x14ac:dyDescent="0.2">
      <c r="B7" s="38" t="s">
        <v>3</v>
      </c>
      <c r="C7" s="29"/>
      <c r="D7" s="30"/>
      <c r="E7" s="30"/>
      <c r="F7" s="30"/>
      <c r="G7" s="30"/>
      <c r="H7" s="30"/>
      <c r="I7" s="30"/>
    </row>
    <row r="8" spans="1:9" x14ac:dyDescent="0.2">
      <c r="B8" s="31" t="s">
        <v>4</v>
      </c>
      <c r="C8" s="32"/>
      <c r="D8" s="28"/>
      <c r="E8" s="28"/>
      <c r="F8" s="28"/>
      <c r="G8" s="28"/>
      <c r="H8" s="28"/>
      <c r="I8" s="28"/>
    </row>
    <row r="9" spans="1:9" ht="25.5" x14ac:dyDescent="0.2">
      <c r="B9" s="1" t="s">
        <v>52</v>
      </c>
      <c r="C9" s="32"/>
      <c r="D9" s="28"/>
      <c r="E9" s="28"/>
      <c r="F9" s="28"/>
      <c r="G9" s="28"/>
      <c r="H9" s="28"/>
      <c r="I9" s="28"/>
    </row>
    <row r="11" spans="1:9" x14ac:dyDescent="0.2">
      <c r="A11" s="2" t="s">
        <v>5</v>
      </c>
      <c r="B11" s="68" t="s">
        <v>6</v>
      </c>
      <c r="C11" s="69"/>
      <c r="D11" s="69"/>
      <c r="E11" s="70"/>
      <c r="F11" s="2" t="s">
        <v>7</v>
      </c>
      <c r="G11" s="3" t="s">
        <v>8</v>
      </c>
      <c r="H11" s="2"/>
      <c r="I11" s="2" t="s">
        <v>9</v>
      </c>
    </row>
    <row r="12" spans="1:9" ht="30" customHeight="1" x14ac:dyDescent="0.2">
      <c r="A12" s="65" t="s">
        <v>10</v>
      </c>
      <c r="B12" s="71" t="s">
        <v>72</v>
      </c>
      <c r="C12" s="72"/>
      <c r="D12" s="72"/>
      <c r="E12" s="73"/>
      <c r="F12" s="5"/>
      <c r="G12" s="14"/>
      <c r="I12" s="81" t="str">
        <f>TRANSPOSE(skryť!E67)</f>
        <v/>
      </c>
    </row>
    <row r="13" spans="1:9" ht="30" customHeight="1" x14ac:dyDescent="0.2">
      <c r="A13" s="66"/>
      <c r="B13" s="74" t="s">
        <v>18</v>
      </c>
      <c r="C13" s="75"/>
      <c r="D13" s="75"/>
      <c r="E13" s="76"/>
      <c r="F13" s="6">
        <v>13</v>
      </c>
      <c r="G13" s="15"/>
      <c r="I13" s="82"/>
    </row>
    <row r="14" spans="1:9" ht="30" customHeight="1" x14ac:dyDescent="0.2">
      <c r="A14" s="66"/>
      <c r="B14" s="110" t="s">
        <v>19</v>
      </c>
      <c r="C14" s="111"/>
      <c r="D14" s="111"/>
      <c r="E14" s="112"/>
      <c r="F14" s="6">
        <v>14</v>
      </c>
      <c r="G14" s="15"/>
      <c r="I14" s="82"/>
    </row>
    <row r="15" spans="1:9" ht="30" customHeight="1" x14ac:dyDescent="0.2">
      <c r="A15" s="67"/>
      <c r="B15" s="90" t="s">
        <v>20</v>
      </c>
      <c r="C15" s="91"/>
      <c r="D15" s="91"/>
      <c r="E15" s="92"/>
      <c r="F15" s="7">
        <v>15</v>
      </c>
      <c r="G15" s="16"/>
      <c r="I15" s="83"/>
    </row>
    <row r="16" spans="1:9" ht="31.5" customHeight="1" x14ac:dyDescent="0.2">
      <c r="A16" s="103" t="s">
        <v>11</v>
      </c>
      <c r="B16" s="71" t="s">
        <v>21</v>
      </c>
      <c r="C16" s="72"/>
      <c r="D16" s="72"/>
      <c r="E16" s="73"/>
      <c r="F16" s="11"/>
      <c r="G16" s="78" t="s">
        <v>73</v>
      </c>
      <c r="H16" s="17" t="s">
        <v>39</v>
      </c>
      <c r="I16" s="81" t="str">
        <f>TRANSPOSE(skryť!E70)</f>
        <v/>
      </c>
    </row>
    <row r="17" spans="1:9" s="4" customFormat="1" ht="20.100000000000001" customHeight="1" x14ac:dyDescent="0.2">
      <c r="A17" s="104"/>
      <c r="B17" s="106" t="s">
        <v>22</v>
      </c>
      <c r="C17" s="107"/>
      <c r="D17" s="107"/>
      <c r="E17" s="108"/>
      <c r="F17" s="12">
        <v>2</v>
      </c>
      <c r="G17" s="79"/>
      <c r="H17" s="18"/>
      <c r="I17" s="82"/>
    </row>
    <row r="18" spans="1:9" s="4" customFormat="1" ht="20.100000000000001" customHeight="1" x14ac:dyDescent="0.2">
      <c r="A18" s="104"/>
      <c r="B18" s="106" t="s">
        <v>23</v>
      </c>
      <c r="C18" s="107"/>
      <c r="D18" s="107"/>
      <c r="E18" s="108"/>
      <c r="F18" s="12">
        <v>4</v>
      </c>
      <c r="G18" s="79"/>
      <c r="H18" s="19"/>
      <c r="I18" s="82"/>
    </row>
    <row r="19" spans="1:9" s="4" customFormat="1" ht="20.100000000000001" customHeight="1" x14ac:dyDescent="0.2">
      <c r="A19" s="105"/>
      <c r="B19" s="87" t="s">
        <v>24</v>
      </c>
      <c r="C19" s="88"/>
      <c r="D19" s="88"/>
      <c r="E19" s="89"/>
      <c r="F19" s="13">
        <v>6</v>
      </c>
      <c r="G19" s="80"/>
      <c r="H19" s="20"/>
      <c r="I19" s="83"/>
    </row>
    <row r="20" spans="1:9" x14ac:dyDescent="0.2">
      <c r="A20" s="65" t="s">
        <v>13</v>
      </c>
      <c r="B20" s="84" t="s">
        <v>58</v>
      </c>
      <c r="C20" s="85"/>
      <c r="D20" s="85"/>
      <c r="E20" s="86"/>
      <c r="F20" s="11"/>
      <c r="G20" s="78" t="s">
        <v>77</v>
      </c>
      <c r="H20" s="17" t="s">
        <v>71</v>
      </c>
      <c r="I20" s="118" t="str">
        <f>TRANSPOSE(skryť!E84)</f>
        <v/>
      </c>
    </row>
    <row r="21" spans="1:9" ht="30" customHeight="1" x14ac:dyDescent="0.2">
      <c r="A21" s="66"/>
      <c r="B21" s="74" t="s">
        <v>74</v>
      </c>
      <c r="C21" s="75"/>
      <c r="D21" s="75"/>
      <c r="E21" s="76"/>
      <c r="F21" s="12">
        <v>10</v>
      </c>
      <c r="G21" s="79"/>
      <c r="H21" s="41"/>
      <c r="I21" s="119"/>
    </row>
    <row r="22" spans="1:9" ht="18" customHeight="1" x14ac:dyDescent="0.2">
      <c r="A22" s="66"/>
      <c r="B22" s="74" t="s">
        <v>75</v>
      </c>
      <c r="C22" s="75"/>
      <c r="D22" s="75"/>
      <c r="E22" s="76"/>
      <c r="F22" s="12">
        <v>15</v>
      </c>
      <c r="G22" s="79"/>
      <c r="H22" s="41"/>
      <c r="I22" s="119"/>
    </row>
    <row r="23" spans="1:9" ht="31.5" customHeight="1" x14ac:dyDescent="0.2">
      <c r="A23" s="67"/>
      <c r="B23" s="90" t="s">
        <v>76</v>
      </c>
      <c r="C23" s="91"/>
      <c r="D23" s="91"/>
      <c r="E23" s="92"/>
      <c r="F23" s="13">
        <v>20</v>
      </c>
      <c r="G23" s="80"/>
      <c r="H23" s="41"/>
      <c r="I23" s="120"/>
    </row>
    <row r="24" spans="1:9" ht="31.5" customHeight="1" x14ac:dyDescent="0.2">
      <c r="A24" s="65">
        <v>4</v>
      </c>
      <c r="B24" s="71" t="s">
        <v>30</v>
      </c>
      <c r="C24" s="72"/>
      <c r="D24" s="72"/>
      <c r="E24" s="73"/>
      <c r="F24" s="65" t="s">
        <v>14</v>
      </c>
      <c r="G24" s="78" t="s">
        <v>32</v>
      </c>
      <c r="H24" s="17" t="s">
        <v>50</v>
      </c>
      <c r="I24" s="93" t="str">
        <f>TRANSPOSE(skryť!E91)</f>
        <v/>
      </c>
    </row>
    <row r="25" spans="1:9" ht="31.5" customHeight="1" x14ac:dyDescent="0.2">
      <c r="A25" s="67"/>
      <c r="B25" s="90"/>
      <c r="C25" s="91"/>
      <c r="D25" s="91"/>
      <c r="E25" s="92"/>
      <c r="F25" s="67"/>
      <c r="G25" s="80"/>
      <c r="H25" s="39"/>
      <c r="I25" s="95"/>
    </row>
    <row r="26" spans="1:9" ht="26.25" customHeight="1" x14ac:dyDescent="0.2">
      <c r="A26" s="65" t="s">
        <v>35</v>
      </c>
      <c r="B26" s="84" t="s">
        <v>33</v>
      </c>
      <c r="C26" s="85"/>
      <c r="D26" s="85"/>
      <c r="E26" s="86"/>
      <c r="F26" s="18"/>
      <c r="G26" s="78" t="s">
        <v>68</v>
      </c>
      <c r="H26" s="40" t="s">
        <v>54</v>
      </c>
      <c r="I26" s="113" t="str">
        <f>TRANSPOSE(skryť!D98)</f>
        <v/>
      </c>
    </row>
    <row r="27" spans="1:9" ht="26.25" customHeight="1" x14ac:dyDescent="0.2">
      <c r="A27" s="66"/>
      <c r="B27" s="97" t="s">
        <v>37</v>
      </c>
      <c r="C27" s="98"/>
      <c r="D27" s="98"/>
      <c r="E27" s="99"/>
      <c r="F27" s="12">
        <v>15</v>
      </c>
      <c r="G27" s="79"/>
      <c r="H27" s="115" t="str">
        <f>TRANSPOSE(skryť!B98)</f>
        <v/>
      </c>
      <c r="I27" s="114"/>
    </row>
    <row r="28" spans="1:9" ht="26.25" customHeight="1" x14ac:dyDescent="0.2">
      <c r="A28" s="66"/>
      <c r="B28" s="97" t="s">
        <v>78</v>
      </c>
      <c r="C28" s="98"/>
      <c r="D28" s="98"/>
      <c r="E28" s="99"/>
      <c r="F28" s="12">
        <v>12</v>
      </c>
      <c r="G28" s="79"/>
      <c r="H28" s="116"/>
      <c r="I28" s="114"/>
    </row>
    <row r="29" spans="1:9" ht="26.25" customHeight="1" x14ac:dyDescent="0.2">
      <c r="A29" s="66"/>
      <c r="B29" s="97" t="s">
        <v>79</v>
      </c>
      <c r="C29" s="98"/>
      <c r="D29" s="98"/>
      <c r="E29" s="99"/>
      <c r="F29" s="12">
        <v>9</v>
      </c>
      <c r="G29" s="80"/>
      <c r="H29" s="117"/>
      <c r="I29" s="114"/>
    </row>
    <row r="30" spans="1:9" x14ac:dyDescent="0.2">
      <c r="A30" s="96" t="s">
        <v>15</v>
      </c>
      <c r="B30" s="96"/>
      <c r="C30" s="96"/>
      <c r="D30" s="96"/>
      <c r="E30" s="96"/>
      <c r="F30" s="96"/>
      <c r="G30" s="96"/>
      <c r="H30" s="24" t="s">
        <v>12</v>
      </c>
      <c r="I30" s="25">
        <f>SUM(I12:I29)</f>
        <v>0</v>
      </c>
    </row>
    <row r="32" spans="1:9" x14ac:dyDescent="0.2">
      <c r="B32" s="26" t="s">
        <v>16</v>
      </c>
    </row>
    <row r="33" spans="2:6" x14ac:dyDescent="0.2">
      <c r="B33" s="109" t="str">
        <f>IF(C6="","nie je vyplnená výška OV","")</f>
        <v>nie je vyplnená výška OV</v>
      </c>
      <c r="C33" s="109"/>
      <c r="D33" s="109"/>
      <c r="E33" s="109"/>
      <c r="F33" s="109"/>
    </row>
    <row r="34" spans="2:6" x14ac:dyDescent="0.2">
      <c r="B34" s="109" t="str">
        <f>IF(C7="","nie je vyplnená užívaná výmera v ha","")</f>
        <v>nie je vyplnená užívaná výmera v ha</v>
      </c>
      <c r="C34" s="109"/>
      <c r="D34" s="109"/>
      <c r="E34" s="109"/>
      <c r="F34" s="109"/>
    </row>
    <row r="35" spans="2:6" x14ac:dyDescent="0.2">
      <c r="B35" s="109" t="str">
        <f>IF(C8="","nie je vyplneny požadovaný NFP","")</f>
        <v>nie je vyplneny požadovaný NFP</v>
      </c>
      <c r="C35" s="109"/>
      <c r="D35" s="109"/>
      <c r="E35" s="109"/>
      <c r="F35" s="109"/>
    </row>
    <row r="36" spans="2:6" x14ac:dyDescent="0.2">
      <c r="B36" s="109" t="str">
        <f>IF(C9="","nie je vyplnený požadovaný NFP za všetky podané ŽoNFP","")</f>
        <v>nie je vyplnený požadovaný NFP za všetky podané ŽoNFP</v>
      </c>
      <c r="C36" s="109"/>
      <c r="D36" s="109"/>
      <c r="E36" s="109"/>
      <c r="F36" s="109"/>
    </row>
    <row r="37" spans="2:6" x14ac:dyDescent="0.2">
      <c r="B37" s="109" t="str">
        <f>IF(I12="","označte jednu možnosť v bodovacom kritériu č. 1","")</f>
        <v>označte jednu možnosť v bodovacom kritériu č. 1</v>
      </c>
      <c r="C37" s="109"/>
      <c r="D37" s="109"/>
      <c r="E37" s="109"/>
      <c r="F37" s="109"/>
    </row>
    <row r="38" spans="2:6" x14ac:dyDescent="0.2">
      <c r="B38" s="109" t="str">
        <f>IF(I16="","označte jednu možnosť v bodovacom kritériu č. 2","")</f>
        <v>označte jednu možnosť v bodovacom kritériu č. 2</v>
      </c>
      <c r="C38" s="109"/>
      <c r="D38" s="109"/>
      <c r="E38" s="109"/>
      <c r="F38" s="109"/>
    </row>
    <row r="39" spans="2:6" x14ac:dyDescent="0.2">
      <c r="B39" s="109" t="str">
        <f>IF(OR(H21="",H22="",H23=""),"zadajte Výdavky v bodovacom kritériu č. 3 - aj nulové hodnoty","")</f>
        <v>zadajte Výdavky v bodovacom kritériu č. 3 - aj nulové hodnoty</v>
      </c>
      <c r="C39" s="109"/>
      <c r="D39" s="109"/>
      <c r="E39" s="109"/>
      <c r="F39" s="109"/>
    </row>
    <row r="40" spans="2:6" x14ac:dyDescent="0.2">
      <c r="B40" s="109" t="str">
        <f>IF(H25="","zadajte výmeru certifikovaného lesa kritériu č. 4","")</f>
        <v>zadajte výmeru certifikovaného lesa kritériu č. 4</v>
      </c>
      <c r="C40" s="109"/>
      <c r="D40" s="109"/>
      <c r="E40" s="109"/>
      <c r="F40" s="109"/>
    </row>
    <row r="41" spans="2:6" x14ac:dyDescent="0.2">
      <c r="B41" s="4"/>
    </row>
  </sheetData>
  <sheetProtection algorithmName="SHA-512" hashValue="DMYV3V39Ek6/ugOIoL0UHuDlFuBsmQrxyuaiaJ63NQeflrNg1Hq7G0fGhof5cfZ8s5OgeYWsJ5+CPwcZfQl25Q==" saltValue="mek9baowg1qWzzmun/UFSA==" spinCount="100000" sheet="1" objects="1" scenarios="1"/>
  <mergeCells count="45">
    <mergeCell ref="B38:F38"/>
    <mergeCell ref="B39:F39"/>
    <mergeCell ref="B40:F40"/>
    <mergeCell ref="A30:G30"/>
    <mergeCell ref="B33:F33"/>
    <mergeCell ref="B34:F34"/>
    <mergeCell ref="B35:F35"/>
    <mergeCell ref="B36:F36"/>
    <mergeCell ref="B37:F37"/>
    <mergeCell ref="A20:A23"/>
    <mergeCell ref="B20:E20"/>
    <mergeCell ref="G20:G23"/>
    <mergeCell ref="I20:I23"/>
    <mergeCell ref="B21:E21"/>
    <mergeCell ref="B22:E22"/>
    <mergeCell ref="B23:E23"/>
    <mergeCell ref="A16:A19"/>
    <mergeCell ref="B16:E16"/>
    <mergeCell ref="G16:G19"/>
    <mergeCell ref="I16:I19"/>
    <mergeCell ref="B17:E17"/>
    <mergeCell ref="B18:E18"/>
    <mergeCell ref="B19:E19"/>
    <mergeCell ref="C4:I4"/>
    <mergeCell ref="C5:I5"/>
    <mergeCell ref="B11:E11"/>
    <mergeCell ref="A12:A15"/>
    <mergeCell ref="B12:E12"/>
    <mergeCell ref="I12:I15"/>
    <mergeCell ref="B13:E13"/>
    <mergeCell ref="B14:E14"/>
    <mergeCell ref="B15:E15"/>
    <mergeCell ref="I24:I25"/>
    <mergeCell ref="H27:H29"/>
    <mergeCell ref="B24:E25"/>
    <mergeCell ref="A24:A25"/>
    <mergeCell ref="F24:F25"/>
    <mergeCell ref="G24:G25"/>
    <mergeCell ref="A26:A29"/>
    <mergeCell ref="B26:E26"/>
    <mergeCell ref="I26:I29"/>
    <mergeCell ref="B27:E27"/>
    <mergeCell ref="B28:E28"/>
    <mergeCell ref="B29:E29"/>
    <mergeCell ref="G26:G29"/>
  </mergeCells>
  <conditionalFormatting sqref="B33">
    <cfRule type="cellIs" dxfId="7" priority="8" operator="equal">
      <formula>"nie je vyplnená výška OV"</formula>
    </cfRule>
  </conditionalFormatting>
  <conditionalFormatting sqref="B34:F34">
    <cfRule type="cellIs" dxfId="6" priority="7" operator="equal">
      <formula>"nie je vyplnená užívaná výmera v ha"</formula>
    </cfRule>
  </conditionalFormatting>
  <conditionalFormatting sqref="B35:F35">
    <cfRule type="cellIs" dxfId="5" priority="6" operator="equal">
      <formula>"nie je vyplneny požadovaný NFP"</formula>
    </cfRule>
  </conditionalFormatting>
  <conditionalFormatting sqref="B36:F36">
    <cfRule type="cellIs" dxfId="4" priority="5" operator="equal">
      <formula>"nie je vyplnený požadovaný NFP za všetky podané ŽoNFP"</formula>
    </cfRule>
  </conditionalFormatting>
  <conditionalFormatting sqref="B37:F37">
    <cfRule type="cellIs" dxfId="3" priority="4" operator="equal">
      <formula>"označte jednu možnosť v bodovacom kritériu č. 1"</formula>
    </cfRule>
  </conditionalFormatting>
  <conditionalFormatting sqref="B38:F38">
    <cfRule type="cellIs" dxfId="2" priority="3" operator="equal">
      <formula>"označte jednu možnosť v bodovacom kritériu č. 2"</formula>
    </cfRule>
  </conditionalFormatting>
  <conditionalFormatting sqref="B39:F39">
    <cfRule type="cellIs" dxfId="1" priority="2" operator="equal">
      <formula>"zadajte Výdavky v bodovacom kritériu č. 3 - aj nulové hodnoty"</formula>
    </cfRule>
  </conditionalFormatting>
  <conditionalFormatting sqref="B40:F40">
    <cfRule type="cellIs" dxfId="0" priority="1" operator="equal">
      <formula>"zadajte výmeru certifikovaného lesa kritériu č. 4"</formula>
    </cfRule>
  </conditionalFormatting>
  <pageMargins left="0.19685039370078741" right="0.19685039370078741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4" name="Group Box 2">
              <controlPr defaultSize="0" autoFill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Option Button 3">
              <controlPr defaultSize="0" autoFill="0" autoLine="0" autoPict="0">
                <anchor moveWithCells="1">
                  <from>
                    <xdr:col>7</xdr:col>
                    <xdr:colOff>304800</xdr:colOff>
                    <xdr:row>12</xdr:row>
                    <xdr:rowOff>76200</xdr:rowOff>
                  </from>
                  <to>
                    <xdr:col>7</xdr:col>
                    <xdr:colOff>1028700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Option Button 4">
              <controlPr defaultSize="0" autoFill="0" autoLine="0" autoPict="0">
                <anchor moveWithCells="1">
                  <from>
                    <xdr:col>7</xdr:col>
                    <xdr:colOff>304800</xdr:colOff>
                    <xdr:row>13</xdr:row>
                    <xdr:rowOff>76200</xdr:rowOff>
                  </from>
                  <to>
                    <xdr:col>7</xdr:col>
                    <xdr:colOff>1028700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Option Button 5">
              <controlPr defaultSize="0" autoFill="0" autoLine="0" autoPict="0">
                <anchor moveWithCells="1">
                  <from>
                    <xdr:col>7</xdr:col>
                    <xdr:colOff>304800</xdr:colOff>
                    <xdr:row>14</xdr:row>
                    <xdr:rowOff>76200</xdr:rowOff>
                  </from>
                  <to>
                    <xdr:col>7</xdr:col>
                    <xdr:colOff>1028700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Group Box 6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Option Button 7">
              <controlPr defaultSize="0" autoFill="0" autoLine="0" autoPict="0">
                <anchor moveWithCells="1">
                  <from>
                    <xdr:col>7</xdr:col>
                    <xdr:colOff>295275</xdr:colOff>
                    <xdr:row>17</xdr:row>
                    <xdr:rowOff>0</xdr:rowOff>
                  </from>
                  <to>
                    <xdr:col>7</xdr:col>
                    <xdr:colOff>1019175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Option Button 8">
              <controlPr defaultSize="0" autoFill="0" autoLine="0" autoPict="0">
                <anchor moveWithCells="1">
                  <from>
                    <xdr:col>7</xdr:col>
                    <xdr:colOff>295275</xdr:colOff>
                    <xdr:row>18</xdr:row>
                    <xdr:rowOff>0</xdr:rowOff>
                  </from>
                  <to>
                    <xdr:col>7</xdr:col>
                    <xdr:colOff>1019175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98"/>
  <sheetViews>
    <sheetView workbookViewId="0">
      <selection sqref="A1:I98"/>
    </sheetView>
  </sheetViews>
  <sheetFormatPr defaultRowHeight="12.75" x14ac:dyDescent="0.2"/>
  <cols>
    <col min="1" max="1" width="24" customWidth="1"/>
    <col min="2" max="2" width="16.7109375" bestFit="1" customWidth="1"/>
    <col min="3" max="3" width="14.28515625" bestFit="1" customWidth="1"/>
    <col min="4" max="5" width="16.7109375" bestFit="1" customWidth="1"/>
    <col min="7" max="9" width="16.7109375" bestFit="1" customWidth="1"/>
  </cols>
  <sheetData>
    <row r="1" spans="1:9" x14ac:dyDescent="0.2">
      <c r="A1" s="42" t="s">
        <v>41</v>
      </c>
      <c r="B1" s="42"/>
      <c r="C1" s="42" t="s">
        <v>40</v>
      </c>
      <c r="D1" s="43">
        <v>0</v>
      </c>
      <c r="E1" s="44" t="str">
        <f>IF(D1=1,13,IF(D1=2,14,IF(D1=3,15,"")))</f>
        <v/>
      </c>
      <c r="F1" s="42"/>
      <c r="G1" s="42"/>
      <c r="H1" s="42"/>
      <c r="I1" s="42"/>
    </row>
    <row r="2" spans="1:9" x14ac:dyDescent="0.2">
      <c r="A2" s="42"/>
      <c r="B2" s="42"/>
      <c r="C2" s="42"/>
      <c r="D2" s="42"/>
      <c r="E2" s="42"/>
      <c r="F2" s="42"/>
      <c r="G2" s="42"/>
      <c r="H2" s="42"/>
      <c r="I2" s="42"/>
    </row>
    <row r="3" spans="1:9" x14ac:dyDescent="0.2">
      <c r="A3" s="42" t="s">
        <v>42</v>
      </c>
      <c r="B3" s="42"/>
      <c r="C3" s="42" t="s">
        <v>40</v>
      </c>
      <c r="D3" s="43">
        <v>0</v>
      </c>
      <c r="E3" s="44"/>
      <c r="F3" s="42"/>
      <c r="G3" s="42"/>
      <c r="H3" s="42"/>
      <c r="I3" s="42"/>
    </row>
    <row r="4" spans="1:9" x14ac:dyDescent="0.2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9" ht="16.5" x14ac:dyDescent="0.2">
      <c r="A6" s="45" t="s">
        <v>43</v>
      </c>
      <c r="B6" s="45" t="s">
        <v>44</v>
      </c>
      <c r="C6" s="42"/>
      <c r="D6" s="43"/>
      <c r="E6" s="46" t="s">
        <v>48</v>
      </c>
      <c r="F6" s="42"/>
      <c r="G6" s="42"/>
      <c r="H6" s="42"/>
      <c r="I6" s="42"/>
    </row>
    <row r="7" spans="1:9" x14ac:dyDescent="0.2">
      <c r="A7" s="42">
        <f>TRANSPOSE('8.3_1'!C8)</f>
        <v>0</v>
      </c>
      <c r="B7" s="47">
        <v>1</v>
      </c>
      <c r="C7" s="42"/>
      <c r="D7" s="42"/>
      <c r="E7" s="42" t="str">
        <f>IF(OR(D3="",D3=0,'8.3_1'!C6="",'8.3_1'!C8=""),"",IF(D3=2,3,IF(D3=1,IF(AND((B7-A11)&gt;=0,(B7-A11)&lt;0.05),3,IF(AND((B7-A11)&gt;=0.05,(B7-A11)&lt;0.1),4,IF(AND((B7-A11)&gt;=0.1),6,))))))</f>
        <v/>
      </c>
      <c r="F7" s="42"/>
      <c r="G7" s="42"/>
      <c r="H7" s="42"/>
      <c r="I7" s="42"/>
    </row>
    <row r="8" spans="1:9" ht="16.5" x14ac:dyDescent="0.2">
      <c r="A8" s="45" t="s">
        <v>45</v>
      </c>
      <c r="B8" s="42"/>
      <c r="C8" s="42"/>
      <c r="D8" s="42"/>
      <c r="E8" s="42" t="str">
        <f>IFERROR(E7,"")</f>
        <v/>
      </c>
      <c r="F8" s="42"/>
      <c r="G8" s="42"/>
      <c r="H8" s="42"/>
      <c r="I8" s="42"/>
    </row>
    <row r="9" spans="1:9" x14ac:dyDescent="0.2">
      <c r="A9" s="48">
        <f>TRANSPOSE('8.3_1'!C6)</f>
        <v>0</v>
      </c>
      <c r="B9" s="42"/>
      <c r="C9" s="42"/>
      <c r="D9" s="42"/>
      <c r="E9" s="42"/>
      <c r="F9" s="42"/>
      <c r="G9" s="42"/>
      <c r="H9" s="42"/>
      <c r="I9" s="42"/>
    </row>
    <row r="10" spans="1:9" ht="16.5" x14ac:dyDescent="0.2">
      <c r="A10" s="45" t="s">
        <v>46</v>
      </c>
      <c r="B10" s="45" t="s">
        <v>47</v>
      </c>
      <c r="C10" s="42"/>
      <c r="D10" s="42"/>
      <c r="E10" s="42"/>
      <c r="F10" s="42"/>
      <c r="G10" s="42"/>
      <c r="H10" s="42"/>
      <c r="I10" s="42"/>
    </row>
    <row r="11" spans="1:9" x14ac:dyDescent="0.2">
      <c r="A11" s="42" t="e">
        <f>A7/A9</f>
        <v>#DIV/0!</v>
      </c>
      <c r="B11" s="47" t="e">
        <f>B7-A11</f>
        <v>#DIV/0!</v>
      </c>
      <c r="C11" s="42"/>
      <c r="D11" s="42"/>
      <c r="E11" s="42"/>
      <c r="F11" s="42"/>
      <c r="G11" s="42"/>
      <c r="H11" s="42"/>
      <c r="I11" s="42"/>
    </row>
    <row r="12" spans="1:9" x14ac:dyDescent="0.2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">
      <c r="A13" s="42" t="s">
        <v>49</v>
      </c>
      <c r="B13" s="42"/>
      <c r="C13" s="42" t="s">
        <v>40</v>
      </c>
      <c r="D13" s="43">
        <v>0</v>
      </c>
      <c r="E13" s="42" t="str">
        <f>IF(D13=1,14,IF(D13=2,17,IF(D13=3,20,"")))</f>
        <v/>
      </c>
      <c r="F13" s="42"/>
      <c r="G13" s="42"/>
      <c r="H13" s="42"/>
      <c r="I13" s="42"/>
    </row>
    <row r="14" spans="1:9" x14ac:dyDescent="0.2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">
      <c r="A16" s="42" t="s">
        <v>51</v>
      </c>
      <c r="B16" s="42"/>
      <c r="C16" s="42"/>
      <c r="D16" s="42"/>
      <c r="E16" s="42"/>
      <c r="F16" s="42"/>
      <c r="G16" s="42"/>
      <c r="H16" s="42"/>
      <c r="I16" s="42"/>
    </row>
    <row r="17" spans="1:9" x14ac:dyDescent="0.2">
      <c r="A17" s="42"/>
      <c r="B17" s="49" t="s">
        <v>3</v>
      </c>
      <c r="C17" s="42"/>
      <c r="D17" s="42"/>
      <c r="E17" s="42"/>
      <c r="F17" s="42"/>
      <c r="G17" s="42"/>
      <c r="H17" s="42"/>
      <c r="I17" s="42"/>
    </row>
    <row r="18" spans="1:9" x14ac:dyDescent="0.2">
      <c r="A18" s="42"/>
      <c r="B18" s="42">
        <f>TRANSPOSE('8.3_1'!C7)</f>
        <v>0</v>
      </c>
      <c r="C18" s="42"/>
      <c r="D18" s="42"/>
      <c r="E18" s="42"/>
      <c r="F18" s="42"/>
      <c r="G18" s="42"/>
      <c r="H18" s="42"/>
      <c r="I18" s="42"/>
    </row>
    <row r="19" spans="1:9" ht="25.5" x14ac:dyDescent="0.2">
      <c r="A19" s="42"/>
      <c r="B19" s="50" t="s">
        <v>50</v>
      </c>
      <c r="C19" s="42"/>
      <c r="D19" s="42"/>
      <c r="E19" s="42"/>
      <c r="F19" s="42"/>
      <c r="G19" s="42"/>
      <c r="H19" s="42"/>
      <c r="I19" s="42"/>
    </row>
    <row r="20" spans="1:9" x14ac:dyDescent="0.2">
      <c r="A20" s="42"/>
      <c r="B20" s="42">
        <f>TRANSPOSE('8.3_1'!H25)</f>
        <v>0</v>
      </c>
      <c r="C20" s="42"/>
      <c r="D20" s="42"/>
      <c r="E20" s="42"/>
      <c r="F20" s="42"/>
      <c r="G20" s="42"/>
      <c r="H20" s="42"/>
      <c r="I20" s="42"/>
    </row>
    <row r="21" spans="1:9" x14ac:dyDescent="0.2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">
      <c r="A22" s="42"/>
      <c r="B22" s="42" t="e">
        <f>B20/B18</f>
        <v>#DIV/0!</v>
      </c>
      <c r="C22" s="42"/>
      <c r="D22" s="42"/>
      <c r="E22" s="43" t="str">
        <f>IF(OR('8.3_1'!C7="",'8.3_1'!H25=""),"",IF(B20&gt;=100,4,IF(B22&gt;=0.5,4,0)))</f>
        <v/>
      </c>
      <c r="F22" s="42"/>
      <c r="G22" s="42"/>
      <c r="H22" s="42"/>
      <c r="I22" s="42"/>
    </row>
    <row r="23" spans="1:9" x14ac:dyDescent="0.2">
      <c r="A23" s="42"/>
      <c r="B23" s="42"/>
      <c r="C23" s="42"/>
      <c r="D23" s="42"/>
      <c r="E23" s="43" t="str">
        <f>IFERROR(E22,"")</f>
        <v/>
      </c>
      <c r="F23" s="42"/>
      <c r="G23" s="42"/>
      <c r="H23" s="42"/>
      <c r="I23" s="42"/>
    </row>
    <row r="24" spans="1:9" ht="38.25" x14ac:dyDescent="0.2">
      <c r="A24" s="42" t="s">
        <v>53</v>
      </c>
      <c r="B24" s="51" t="s">
        <v>52</v>
      </c>
      <c r="C24" s="42"/>
      <c r="D24" s="42"/>
      <c r="E24" s="42"/>
      <c r="F24" s="42"/>
      <c r="G24" s="42"/>
      <c r="H24" s="42"/>
      <c r="I24" s="42"/>
    </row>
    <row r="25" spans="1:9" x14ac:dyDescent="0.2">
      <c r="A25" s="42"/>
      <c r="B25" s="42">
        <f>TRANSPOSE('8.3_1'!C9)</f>
        <v>0</v>
      </c>
      <c r="C25" s="42"/>
      <c r="D25" s="42"/>
      <c r="E25" s="42"/>
      <c r="F25" s="42"/>
      <c r="G25" s="42"/>
      <c r="H25" s="42"/>
      <c r="I25" s="42"/>
    </row>
    <row r="26" spans="1:9" x14ac:dyDescent="0.2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">
      <c r="A27" s="42"/>
      <c r="B27" s="42" t="e">
        <f>B25/B18</f>
        <v>#DIV/0!</v>
      </c>
      <c r="C27" s="42"/>
      <c r="D27" s="42"/>
      <c r="E27" s="42"/>
      <c r="F27" s="42"/>
      <c r="G27" s="42"/>
      <c r="H27" s="42"/>
      <c r="I27" s="42"/>
    </row>
    <row r="28" spans="1:9" x14ac:dyDescent="0.2">
      <c r="A28" s="42"/>
      <c r="B28" s="43" t="str">
        <f>IFERROR(B27,"")</f>
        <v/>
      </c>
      <c r="C28" s="42"/>
      <c r="D28" s="42"/>
      <c r="E28" s="42" t="str">
        <f>IF(OR(B28="",'8.3_1'!C7="",'8.3_1'!C9=""),"",IF(B28&gt;1000,9,IF(AND(B28&gt;500,B28&lt;=1000),12,IF(AND(B28&lt;=500,B28&gt;0),15,0))))</f>
        <v/>
      </c>
      <c r="F28" s="42"/>
      <c r="G28" s="42"/>
      <c r="H28" s="42"/>
      <c r="I28" s="42"/>
    </row>
    <row r="29" spans="1:9" x14ac:dyDescent="0.2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">
      <c r="A32" s="52" t="s">
        <v>70</v>
      </c>
      <c r="B32" s="42"/>
      <c r="C32" s="42"/>
      <c r="D32" s="42"/>
      <c r="E32" s="42"/>
      <c r="F32" s="42"/>
      <c r="G32" s="42"/>
      <c r="H32" s="42"/>
      <c r="I32" s="42"/>
    </row>
    <row r="33" spans="1:9" x14ac:dyDescent="0.2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">
      <c r="A34" s="42" t="s">
        <v>41</v>
      </c>
      <c r="B34" s="42"/>
      <c r="C34" s="42" t="s">
        <v>40</v>
      </c>
      <c r="D34" s="43">
        <v>0</v>
      </c>
      <c r="E34" s="44" t="str">
        <f>IF(D34=1,13,IF(D34=2,14,IF(D34=3,15,"")))</f>
        <v/>
      </c>
      <c r="F34" s="42"/>
      <c r="G34" s="42"/>
      <c r="H34" s="42"/>
      <c r="I34" s="42"/>
    </row>
    <row r="35" spans="1:9" x14ac:dyDescent="0.2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">
      <c r="A38" s="42" t="s">
        <v>42</v>
      </c>
      <c r="B38" s="42"/>
      <c r="C38" s="42" t="s">
        <v>40</v>
      </c>
      <c r="D38" s="43">
        <v>0</v>
      </c>
      <c r="E38" s="44" t="str">
        <f>IF(OR(D38="",D38=0,'8.3_2'!C6="",'8.3_2'!C8=""),"",IF(D38=2,0,IF(D38=1,IF(AND((B40-A44)&gt;=0,(B40-A44)&lt;0.05),0,IF(AND((B40-A44)&gt;=0.05,(B40-A44)&lt;0.1),2,IF(AND((B40-A44)&gt;=0.1),4,))))))</f>
        <v/>
      </c>
      <c r="F38" s="42"/>
      <c r="G38" s="42"/>
      <c r="H38" s="42"/>
      <c r="I38" s="42"/>
    </row>
    <row r="39" spans="1:9" ht="16.5" x14ac:dyDescent="0.2">
      <c r="A39" s="45" t="s">
        <v>43</v>
      </c>
      <c r="B39" s="45" t="s">
        <v>44</v>
      </c>
      <c r="C39" s="42"/>
      <c r="D39" s="42"/>
      <c r="E39" s="42"/>
      <c r="F39" s="42"/>
      <c r="G39" s="42"/>
      <c r="H39" s="42"/>
      <c r="I39" s="42"/>
    </row>
    <row r="40" spans="1:9" x14ac:dyDescent="0.2">
      <c r="A40" s="42">
        <f>TRANSPOSE('8.3_2'!C8)</f>
        <v>0</v>
      </c>
      <c r="B40" s="47">
        <v>1</v>
      </c>
      <c r="C40" s="42"/>
      <c r="D40" s="42"/>
      <c r="E40" s="42"/>
      <c r="F40" s="42"/>
      <c r="G40" s="42"/>
      <c r="H40" s="42"/>
      <c r="I40" s="42"/>
    </row>
    <row r="41" spans="1:9" ht="16.5" x14ac:dyDescent="0.2">
      <c r="A41" s="45" t="s">
        <v>45</v>
      </c>
      <c r="B41" s="42"/>
      <c r="C41" s="42"/>
      <c r="D41" s="42"/>
      <c r="E41" s="42"/>
      <c r="F41" s="42"/>
      <c r="G41" s="42"/>
      <c r="H41" s="42"/>
      <c r="I41" s="42"/>
    </row>
    <row r="42" spans="1:9" x14ac:dyDescent="0.2">
      <c r="A42" s="42">
        <f>TRANSPOSE('8.3_2'!C6)</f>
        <v>0</v>
      </c>
      <c r="B42" s="42"/>
      <c r="C42" s="42"/>
      <c r="D42" s="42"/>
      <c r="E42" s="42"/>
      <c r="F42" s="42"/>
      <c r="G42" s="42"/>
      <c r="H42" s="42"/>
      <c r="I42" s="42"/>
    </row>
    <row r="43" spans="1:9" ht="16.5" x14ac:dyDescent="0.2">
      <c r="A43" s="45" t="s">
        <v>46</v>
      </c>
      <c r="B43" s="45" t="s">
        <v>47</v>
      </c>
      <c r="C43" s="42"/>
      <c r="D43" s="42"/>
      <c r="E43" s="42"/>
      <c r="F43" s="42"/>
      <c r="G43" s="42"/>
      <c r="H43" s="42"/>
      <c r="I43" s="42"/>
    </row>
    <row r="44" spans="1:9" x14ac:dyDescent="0.2">
      <c r="A44" s="42" t="e">
        <f>A40/A42</f>
        <v>#DIV/0!</v>
      </c>
      <c r="B44" s="47" t="e">
        <f>B40-A44</f>
        <v>#DIV/0!</v>
      </c>
      <c r="C44" s="42"/>
      <c r="D44" s="42"/>
      <c r="E44" s="42"/>
      <c r="F44" s="42"/>
      <c r="G44" s="42"/>
      <c r="H44" s="42"/>
      <c r="I44" s="42"/>
    </row>
    <row r="45" spans="1:9" x14ac:dyDescent="0.2">
      <c r="A45" s="42"/>
      <c r="B45" s="42"/>
      <c r="C45" s="42"/>
      <c r="D45" s="42"/>
      <c r="E45" s="42"/>
      <c r="F45" s="42"/>
      <c r="G45" s="42"/>
      <c r="H45" s="42"/>
      <c r="I45" s="42"/>
    </row>
    <row r="46" spans="1:9" x14ac:dyDescent="0.2">
      <c r="A46" s="42" t="s">
        <v>49</v>
      </c>
      <c r="B46" s="42"/>
      <c r="C46" s="42"/>
      <c r="D46" s="42"/>
      <c r="E46" s="42"/>
      <c r="F46" s="42"/>
      <c r="G46" s="42"/>
      <c r="H46" s="42"/>
      <c r="I46" s="42"/>
    </row>
    <row r="47" spans="1:9" x14ac:dyDescent="0.2">
      <c r="A47" s="42"/>
      <c r="B47" s="42"/>
      <c r="C47" s="42"/>
      <c r="D47" s="42"/>
      <c r="E47" s="42"/>
      <c r="F47" s="42"/>
      <c r="G47" s="42"/>
      <c r="H47" s="46" t="s">
        <v>48</v>
      </c>
      <c r="I47" s="42"/>
    </row>
    <row r="48" spans="1:9" x14ac:dyDescent="0.2">
      <c r="A48" s="121" t="s">
        <v>59</v>
      </c>
      <c r="B48" s="122"/>
      <c r="C48" s="122"/>
      <c r="D48" s="123"/>
      <c r="E48" s="53">
        <v>10</v>
      </c>
      <c r="F48" s="22">
        <f>TRANSPOSE('8.3_2'!H21)</f>
        <v>0</v>
      </c>
      <c r="G48" s="42" t="e">
        <f>F48/F51</f>
        <v>#DIV/0!</v>
      </c>
      <c r="H48" s="44" t="e">
        <f>SUMPRODUCT(E48:E50,F48:F50)/SUM(F48:F50)</f>
        <v>#DIV/0!</v>
      </c>
      <c r="I48" s="42"/>
    </row>
    <row r="49" spans="1:9" x14ac:dyDescent="0.2">
      <c r="A49" s="121" t="s">
        <v>60</v>
      </c>
      <c r="B49" s="122"/>
      <c r="C49" s="122"/>
      <c r="D49" s="123"/>
      <c r="E49" s="53">
        <v>15</v>
      </c>
      <c r="F49" s="22">
        <f>TRANSPOSE('8.3_2'!H22)</f>
        <v>0</v>
      </c>
      <c r="G49" s="42" t="e">
        <f>F49/F51</f>
        <v>#DIV/0!</v>
      </c>
      <c r="H49" s="22" t="str">
        <f>IFERROR(H48,"")</f>
        <v/>
      </c>
      <c r="I49" s="22" t="e">
        <f>(E48*G48+E49*G49+E50*G50)/100</f>
        <v>#DIV/0!</v>
      </c>
    </row>
    <row r="50" spans="1:9" x14ac:dyDescent="0.2">
      <c r="A50" s="124" t="s">
        <v>69</v>
      </c>
      <c r="B50" s="125"/>
      <c r="C50" s="125"/>
      <c r="D50" s="126"/>
      <c r="E50" s="54">
        <v>20</v>
      </c>
      <c r="F50" s="22">
        <f>TRANSPOSE('8.3_2'!H23)</f>
        <v>0</v>
      </c>
      <c r="G50" s="42" t="e">
        <f>F50/F51</f>
        <v>#DIV/0!</v>
      </c>
      <c r="H50" s="42"/>
      <c r="I50" s="42"/>
    </row>
    <row r="51" spans="1:9" x14ac:dyDescent="0.2">
      <c r="A51" s="42"/>
      <c r="B51" s="42"/>
      <c r="C51" s="42"/>
      <c r="D51" s="42"/>
      <c r="E51" s="42"/>
      <c r="F51" s="22">
        <f>SUM(F48:F50)</f>
        <v>0</v>
      </c>
      <c r="G51" s="22" t="e">
        <f>SUM(G48:G50)</f>
        <v>#DIV/0!</v>
      </c>
      <c r="H51" s="42"/>
      <c r="I51" s="42"/>
    </row>
    <row r="52" spans="1:9" x14ac:dyDescent="0.2">
      <c r="A52" s="42"/>
      <c r="B52" s="42"/>
      <c r="C52" s="42"/>
      <c r="D52" s="42"/>
      <c r="E52" s="42"/>
      <c r="F52" s="42"/>
      <c r="G52" s="42"/>
      <c r="H52" s="42"/>
      <c r="I52" s="42"/>
    </row>
    <row r="53" spans="1:9" x14ac:dyDescent="0.2">
      <c r="A53" s="42" t="s">
        <v>51</v>
      </c>
      <c r="B53" s="42"/>
      <c r="C53" s="42" t="s">
        <v>40</v>
      </c>
      <c r="D53" s="43">
        <v>0</v>
      </c>
      <c r="E53" s="42" t="str">
        <f>IF(D53=1,6,IF(D53=2,4,IF(D53=3,2,"")))</f>
        <v/>
      </c>
      <c r="F53" s="42"/>
      <c r="G53" s="42"/>
      <c r="H53" s="42"/>
      <c r="I53" s="42"/>
    </row>
    <row r="54" spans="1:9" x14ac:dyDescent="0.2">
      <c r="A54" s="42"/>
      <c r="B54" s="42"/>
      <c r="C54" s="42"/>
      <c r="D54" s="42"/>
      <c r="E54" s="42"/>
      <c r="F54" s="42"/>
      <c r="G54" s="42"/>
      <c r="H54" s="42"/>
      <c r="I54" s="42"/>
    </row>
    <row r="55" spans="1:9" x14ac:dyDescent="0.2">
      <c r="A55" s="42"/>
      <c r="B55" s="42"/>
      <c r="C55" s="42"/>
      <c r="D55" s="42"/>
      <c r="E55" s="42"/>
      <c r="F55" s="42"/>
      <c r="G55" s="42"/>
      <c r="H55" s="42"/>
      <c r="I55" s="42"/>
    </row>
    <row r="56" spans="1:9" ht="38.25" x14ac:dyDescent="0.2">
      <c r="A56" s="55" t="s">
        <v>53</v>
      </c>
      <c r="B56" s="51" t="s">
        <v>52</v>
      </c>
      <c r="C56" s="42"/>
      <c r="D56" s="42"/>
      <c r="E56" s="42"/>
      <c r="F56" s="42"/>
      <c r="G56" s="42"/>
      <c r="H56" s="42"/>
      <c r="I56" s="42"/>
    </row>
    <row r="57" spans="1:9" x14ac:dyDescent="0.2">
      <c r="A57" s="42"/>
      <c r="B57" s="42">
        <f>TRANSPOSE('8.3_2'!C9)</f>
        <v>0</v>
      </c>
      <c r="C57" s="42"/>
      <c r="D57" s="42"/>
      <c r="E57" s="42"/>
      <c r="F57" s="42"/>
      <c r="G57" s="42"/>
      <c r="H57" s="42"/>
      <c r="I57" s="42"/>
    </row>
    <row r="58" spans="1:9" x14ac:dyDescent="0.2">
      <c r="A58" s="42"/>
      <c r="B58" s="56" t="s">
        <v>3</v>
      </c>
      <c r="C58" s="42"/>
      <c r="D58" s="42"/>
      <c r="E58" s="42"/>
      <c r="F58" s="42"/>
      <c r="G58" s="42"/>
      <c r="H58" s="42"/>
      <c r="I58" s="42"/>
    </row>
    <row r="59" spans="1:9" x14ac:dyDescent="0.2">
      <c r="A59" s="42"/>
      <c r="B59" s="42">
        <f>TRANSPOSE('8.3_2'!C7)</f>
        <v>0</v>
      </c>
      <c r="C59" s="42"/>
      <c r="D59" s="42"/>
      <c r="E59" s="42"/>
      <c r="F59" s="42"/>
      <c r="G59" s="42"/>
      <c r="H59" s="42"/>
      <c r="I59" s="42"/>
    </row>
    <row r="60" spans="1:9" x14ac:dyDescent="0.2">
      <c r="A60" s="42"/>
      <c r="B60" s="42"/>
      <c r="C60" s="42"/>
      <c r="D60" s="42"/>
      <c r="E60" s="42"/>
      <c r="F60" s="42"/>
      <c r="G60" s="42"/>
      <c r="H60" s="42"/>
      <c r="I60" s="42"/>
    </row>
    <row r="61" spans="1:9" x14ac:dyDescent="0.2">
      <c r="A61" s="42"/>
      <c r="B61" s="42" t="e">
        <f>B57/B59</f>
        <v>#DIV/0!</v>
      </c>
      <c r="C61" s="42"/>
      <c r="D61" s="42"/>
      <c r="E61" s="42"/>
      <c r="F61" s="42"/>
      <c r="G61" s="42"/>
      <c r="H61" s="42"/>
      <c r="I61" s="42"/>
    </row>
    <row r="62" spans="1:9" x14ac:dyDescent="0.2">
      <c r="A62" s="42"/>
      <c r="B62" s="42" t="str">
        <f>IFERROR(B61,"")</f>
        <v/>
      </c>
      <c r="C62" s="42"/>
      <c r="D62" s="43" t="str">
        <f>IF(OR(B62="",'8.3_2'!C7="",'8.3_2'!C9=""),"",IF(B62&gt;3000,9,IF(AND(B62&gt;1000,B62&lt;=3000),12,IF(AND(B62&lt;=1000,B62&gt;0),15,0))))</f>
        <v/>
      </c>
      <c r="E62" s="42"/>
      <c r="F62" s="42"/>
      <c r="G62" s="42"/>
      <c r="H62" s="42"/>
      <c r="I62" s="42"/>
    </row>
    <row r="63" spans="1:9" x14ac:dyDescent="0.2">
      <c r="A63" s="42"/>
      <c r="B63" s="42"/>
      <c r="C63" s="42"/>
      <c r="D63" s="42"/>
      <c r="E63" s="42"/>
      <c r="F63" s="42"/>
      <c r="G63" s="42"/>
      <c r="H63" s="42"/>
      <c r="I63" s="42"/>
    </row>
    <row r="64" spans="1:9" x14ac:dyDescent="0.2">
      <c r="A64" s="42"/>
      <c r="B64" s="42"/>
      <c r="C64" s="42"/>
      <c r="D64" s="42"/>
      <c r="E64" s="42"/>
      <c r="F64" s="42"/>
      <c r="G64" s="42"/>
      <c r="H64" s="42"/>
      <c r="I64" s="42"/>
    </row>
    <row r="65" spans="1:9" x14ac:dyDescent="0.2">
      <c r="A65" s="52" t="s">
        <v>80</v>
      </c>
      <c r="B65" s="42"/>
      <c r="C65" s="42"/>
      <c r="D65" s="42"/>
      <c r="E65" s="42"/>
      <c r="F65" s="42"/>
      <c r="G65" s="42"/>
      <c r="H65" s="42"/>
      <c r="I65" s="42"/>
    </row>
    <row r="66" spans="1:9" x14ac:dyDescent="0.2">
      <c r="A66" s="42"/>
      <c r="B66" s="42"/>
      <c r="C66" s="42"/>
      <c r="D66" s="42"/>
      <c r="E66" s="42"/>
      <c r="F66" s="42"/>
      <c r="G66" s="42"/>
      <c r="H66" s="42"/>
      <c r="I66" s="42"/>
    </row>
    <row r="67" spans="1:9" x14ac:dyDescent="0.2">
      <c r="A67" s="42" t="s">
        <v>41</v>
      </c>
      <c r="B67" s="42"/>
      <c r="C67" s="42" t="s">
        <v>40</v>
      </c>
      <c r="D67" s="43">
        <v>0</v>
      </c>
      <c r="E67" s="44" t="str">
        <f>IF(D67=1,13,IF(D67=2,14,IF(D67=3,15,"")))</f>
        <v/>
      </c>
      <c r="F67" s="42"/>
      <c r="G67" s="42"/>
      <c r="H67" s="42"/>
      <c r="I67" s="42"/>
    </row>
    <row r="68" spans="1:9" x14ac:dyDescent="0.2">
      <c r="A68" s="42"/>
      <c r="B68" s="42"/>
      <c r="C68" s="42"/>
      <c r="D68" s="42"/>
      <c r="E68" s="42"/>
      <c r="F68" s="42"/>
      <c r="G68" s="42"/>
      <c r="H68" s="42"/>
      <c r="I68" s="42"/>
    </row>
    <row r="69" spans="1:9" x14ac:dyDescent="0.2">
      <c r="A69" s="42"/>
      <c r="B69" s="42"/>
      <c r="C69" s="42"/>
      <c r="D69" s="42"/>
      <c r="E69" s="42"/>
      <c r="F69" s="42"/>
      <c r="G69" s="42"/>
      <c r="H69" s="42"/>
      <c r="I69" s="42"/>
    </row>
    <row r="70" spans="1:9" x14ac:dyDescent="0.2">
      <c r="A70" s="42" t="s">
        <v>42</v>
      </c>
      <c r="B70" s="42"/>
      <c r="C70" s="42" t="s">
        <v>40</v>
      </c>
      <c r="D70" s="43">
        <v>0</v>
      </c>
      <c r="E70" s="44" t="str">
        <f>IF(OR(D70="",D70=0,'8.3_3'!C6="",'8.3_3'!C8=""),"",IF(D70=2,2,IF(D70=1,IF(AND((B73-A77)&gt;=0,(B73-A77)&lt;0.05),2,IF(AND((B73-A77)&gt;=0.05,(B73-A77)&lt;0.1),4,IF(AND((B73-A77)&gt;=0.1),6,))))))</f>
        <v/>
      </c>
      <c r="F70" s="42"/>
      <c r="G70" s="42"/>
      <c r="H70" s="42"/>
      <c r="I70" s="42"/>
    </row>
    <row r="71" spans="1:9" x14ac:dyDescent="0.2">
      <c r="A71" s="42"/>
      <c r="B71" s="42"/>
      <c r="C71" s="42"/>
      <c r="D71" s="42"/>
      <c r="E71" s="42"/>
      <c r="F71" s="42"/>
      <c r="G71" s="42"/>
      <c r="H71" s="42"/>
      <c r="I71" s="42"/>
    </row>
    <row r="72" spans="1:9" ht="16.5" x14ac:dyDescent="0.2">
      <c r="A72" s="45" t="s">
        <v>43</v>
      </c>
      <c r="B72" s="45" t="s">
        <v>44</v>
      </c>
      <c r="C72" s="42"/>
      <c r="D72" s="42"/>
      <c r="E72" s="42"/>
      <c r="F72" s="42"/>
      <c r="G72" s="42"/>
      <c r="H72" s="42"/>
      <c r="I72" s="42"/>
    </row>
    <row r="73" spans="1:9" x14ac:dyDescent="0.2">
      <c r="A73" s="42">
        <f>TRANSPOSE('8.3_3'!C8)</f>
        <v>0</v>
      </c>
      <c r="B73" s="47">
        <v>1</v>
      </c>
      <c r="C73" s="42"/>
      <c r="D73" s="42"/>
      <c r="E73" s="42"/>
      <c r="F73" s="42"/>
      <c r="G73" s="42"/>
      <c r="H73" s="42"/>
      <c r="I73" s="42"/>
    </row>
    <row r="74" spans="1:9" ht="16.5" x14ac:dyDescent="0.2">
      <c r="A74" s="45" t="s">
        <v>45</v>
      </c>
      <c r="B74" s="42"/>
      <c r="C74" s="42"/>
      <c r="D74" s="42"/>
      <c r="E74" s="42"/>
      <c r="F74" s="42"/>
      <c r="G74" s="42"/>
      <c r="H74" s="42"/>
      <c r="I74" s="42"/>
    </row>
    <row r="75" spans="1:9" x14ac:dyDescent="0.2">
      <c r="A75" s="42">
        <f>TRANSPOSE('8.3_3'!C6)</f>
        <v>0</v>
      </c>
      <c r="B75" s="42"/>
      <c r="C75" s="42"/>
      <c r="D75" s="42"/>
      <c r="E75" s="42"/>
      <c r="F75" s="42"/>
      <c r="G75" s="42"/>
      <c r="H75" s="42"/>
      <c r="I75" s="42"/>
    </row>
    <row r="76" spans="1:9" ht="16.5" x14ac:dyDescent="0.2">
      <c r="A76" s="45" t="s">
        <v>46</v>
      </c>
      <c r="B76" s="45" t="s">
        <v>47</v>
      </c>
      <c r="C76" s="42"/>
      <c r="D76" s="42"/>
      <c r="E76" s="42"/>
      <c r="F76" s="42"/>
      <c r="G76" s="42"/>
      <c r="H76" s="42"/>
      <c r="I76" s="42"/>
    </row>
    <row r="77" spans="1:9" x14ac:dyDescent="0.2">
      <c r="A77" s="42" t="e">
        <f>A73/A75</f>
        <v>#DIV/0!</v>
      </c>
      <c r="B77" s="47" t="e">
        <f>B73-A77</f>
        <v>#DIV/0!</v>
      </c>
      <c r="C77" s="42"/>
      <c r="D77" s="42"/>
      <c r="E77" s="42"/>
      <c r="F77" s="42"/>
      <c r="G77" s="42"/>
      <c r="H77" s="42"/>
      <c r="I77" s="42"/>
    </row>
    <row r="78" spans="1:9" x14ac:dyDescent="0.2">
      <c r="A78" s="42"/>
      <c r="B78" s="42"/>
      <c r="C78" s="42"/>
      <c r="D78" s="42"/>
      <c r="E78" s="42"/>
      <c r="F78" s="42"/>
      <c r="G78" s="42"/>
      <c r="H78" s="42"/>
      <c r="I78" s="42"/>
    </row>
    <row r="79" spans="1:9" x14ac:dyDescent="0.2">
      <c r="A79" s="42" t="s">
        <v>49</v>
      </c>
      <c r="B79" s="42"/>
      <c r="C79" s="42"/>
      <c r="D79" s="42"/>
      <c r="E79" s="42"/>
      <c r="F79" s="42"/>
      <c r="G79" s="42"/>
      <c r="H79" s="42"/>
      <c r="I79" s="42"/>
    </row>
    <row r="80" spans="1:9" ht="12.75" customHeight="1" x14ac:dyDescent="0.2">
      <c r="A80" s="57" t="s">
        <v>74</v>
      </c>
      <c r="B80" s="58"/>
      <c r="C80" s="58"/>
      <c r="D80" s="59"/>
      <c r="E80" s="53">
        <v>10</v>
      </c>
      <c r="F80" s="42" t="str">
        <f>IF('8.3_3'!H21="","",TRANSPOSE('8.3_3'!H21))</f>
        <v/>
      </c>
      <c r="G80" s="42"/>
      <c r="H80" s="42"/>
      <c r="I80" s="42"/>
    </row>
    <row r="81" spans="1:9" ht="12.75" customHeight="1" x14ac:dyDescent="0.2">
      <c r="A81" s="57" t="s">
        <v>75</v>
      </c>
      <c r="B81" s="58"/>
      <c r="C81" s="58"/>
      <c r="D81" s="59"/>
      <c r="E81" s="53">
        <v>15</v>
      </c>
      <c r="F81" s="42" t="str">
        <f>IF('8.3_3'!H22="","",TRANSPOSE('8.3_3'!H22))</f>
        <v/>
      </c>
      <c r="G81" s="42"/>
      <c r="H81" s="42"/>
      <c r="I81" s="42"/>
    </row>
    <row r="82" spans="1:9" ht="12.75" customHeight="1" x14ac:dyDescent="0.2">
      <c r="A82" s="60" t="s">
        <v>76</v>
      </c>
      <c r="B82" s="61"/>
      <c r="C82" s="61"/>
      <c r="D82" s="62"/>
      <c r="E82" s="54">
        <v>20</v>
      </c>
      <c r="F82" s="42" t="str">
        <f>IF('8.3_3'!H23="","",TRANSPOSE('8.3_3'!H23))</f>
        <v/>
      </c>
      <c r="G82" s="42"/>
      <c r="H82" s="42"/>
      <c r="I82" s="42"/>
    </row>
    <row r="83" spans="1:9" x14ac:dyDescent="0.2">
      <c r="A83" s="42"/>
      <c r="B83" s="42"/>
      <c r="C83" s="42"/>
      <c r="D83" s="42"/>
      <c r="E83" s="42"/>
      <c r="F83" s="42"/>
      <c r="G83" s="42"/>
      <c r="H83" s="42"/>
      <c r="I83" s="42"/>
    </row>
    <row r="84" spans="1:9" x14ac:dyDescent="0.2">
      <c r="A84" s="42"/>
      <c r="B84" s="42"/>
      <c r="C84" s="42"/>
      <c r="D84" s="42"/>
      <c r="E84" s="43" t="str">
        <f>IF(OR(F80="",F81="",F82=""),"",IF(AND(F82&gt;=F81,F82&gt;=F80),20,IF(AND(F81&gt;=F80,F81&gt;=F82),15,IF(AND(F80&gt;=F81,F80&gt;=F82),10,""))))</f>
        <v/>
      </c>
      <c r="F84" s="42"/>
      <c r="G84" s="42"/>
      <c r="H84" s="42"/>
      <c r="I84" s="42"/>
    </row>
    <row r="85" spans="1:9" x14ac:dyDescent="0.2">
      <c r="A85" s="42" t="s">
        <v>51</v>
      </c>
      <c r="B85" s="49" t="s">
        <v>3</v>
      </c>
      <c r="C85" s="42"/>
      <c r="D85" s="42"/>
      <c r="E85" s="42"/>
      <c r="F85" s="42"/>
      <c r="G85" s="42"/>
      <c r="H85" s="42"/>
      <c r="I85" s="42"/>
    </row>
    <row r="86" spans="1:9" x14ac:dyDescent="0.2">
      <c r="A86" s="42"/>
      <c r="B86" s="42">
        <f>TRANSPOSE('8.3_3'!C7)</f>
        <v>0</v>
      </c>
      <c r="C86" s="42"/>
      <c r="D86" s="42"/>
      <c r="E86" s="42"/>
      <c r="F86" s="42"/>
      <c r="G86" s="42"/>
      <c r="H86" s="42"/>
      <c r="I86" s="42"/>
    </row>
    <row r="87" spans="1:9" ht="25.5" x14ac:dyDescent="0.2">
      <c r="A87" s="42"/>
      <c r="B87" s="50" t="s">
        <v>50</v>
      </c>
      <c r="C87" s="42"/>
      <c r="D87" s="42"/>
      <c r="E87" s="42"/>
      <c r="F87" s="42"/>
      <c r="G87" s="42"/>
      <c r="H87" s="42"/>
      <c r="I87" s="42"/>
    </row>
    <row r="88" spans="1:9" x14ac:dyDescent="0.2">
      <c r="A88" s="42"/>
      <c r="B88" s="42">
        <f>TRANSPOSE('8.3_3'!H25)</f>
        <v>0</v>
      </c>
      <c r="C88" s="42"/>
      <c r="D88" s="42"/>
      <c r="E88" s="42"/>
      <c r="F88" s="42"/>
      <c r="G88" s="42"/>
      <c r="H88" s="42"/>
      <c r="I88" s="42"/>
    </row>
    <row r="89" spans="1:9" x14ac:dyDescent="0.2">
      <c r="A89" s="42"/>
      <c r="B89" s="42"/>
      <c r="C89" s="42"/>
      <c r="D89" s="42"/>
      <c r="E89" s="42"/>
      <c r="F89" s="42"/>
      <c r="G89" s="42"/>
      <c r="H89" s="42"/>
      <c r="I89" s="42"/>
    </row>
    <row r="90" spans="1:9" x14ac:dyDescent="0.2">
      <c r="A90" s="42"/>
      <c r="B90" s="42" t="e">
        <f>B88/B86</f>
        <v>#DIV/0!</v>
      </c>
      <c r="C90" s="42"/>
      <c r="D90" s="42"/>
      <c r="E90" s="43" t="str">
        <f>IF(OR('8.3_3'!C7="",'8.3_3'!H25=""),"",IF(B88&gt;=100,4,IF(B90&gt;=0.5,4,0)))</f>
        <v/>
      </c>
      <c r="F90" s="42"/>
      <c r="G90" s="42"/>
      <c r="H90" s="42"/>
      <c r="I90" s="42"/>
    </row>
    <row r="91" spans="1:9" x14ac:dyDescent="0.2">
      <c r="A91" s="42"/>
      <c r="B91" s="42"/>
      <c r="C91" s="42"/>
      <c r="D91" s="42"/>
      <c r="E91" s="42" t="str">
        <f>IFERROR(E90,"")</f>
        <v/>
      </c>
      <c r="F91" s="42"/>
      <c r="G91" s="42"/>
      <c r="H91" s="42"/>
      <c r="I91" s="42"/>
    </row>
    <row r="92" spans="1:9" ht="38.25" x14ac:dyDescent="0.2">
      <c r="A92" s="55" t="s">
        <v>53</v>
      </c>
      <c r="B92" s="51" t="s">
        <v>52</v>
      </c>
      <c r="C92" s="42"/>
      <c r="D92" s="42"/>
      <c r="E92" s="42"/>
      <c r="F92" s="42"/>
      <c r="G92" s="42"/>
      <c r="H92" s="42"/>
      <c r="I92" s="42"/>
    </row>
    <row r="93" spans="1:9" x14ac:dyDescent="0.2">
      <c r="A93" s="42"/>
      <c r="B93" s="42">
        <f>TRANSPOSE('8.3_3'!C9)</f>
        <v>0</v>
      </c>
      <c r="C93" s="42"/>
      <c r="D93" s="42"/>
      <c r="E93" s="42"/>
      <c r="F93" s="42"/>
      <c r="G93" s="42"/>
      <c r="H93" s="42"/>
      <c r="I93" s="42"/>
    </row>
    <row r="94" spans="1:9" x14ac:dyDescent="0.2">
      <c r="A94" s="42"/>
      <c r="B94" s="56" t="s">
        <v>3</v>
      </c>
      <c r="C94" s="42"/>
      <c r="D94" s="42"/>
      <c r="E94" s="42"/>
      <c r="F94" s="42"/>
      <c r="G94" s="42"/>
      <c r="H94" s="42"/>
      <c r="I94" s="42"/>
    </row>
    <row r="95" spans="1:9" x14ac:dyDescent="0.2">
      <c r="A95" s="42"/>
      <c r="B95" s="42">
        <f>TRANSPOSE('8.3_3'!C7)</f>
        <v>0</v>
      </c>
      <c r="C95" s="42"/>
      <c r="D95" s="42"/>
      <c r="E95" s="42"/>
      <c r="F95" s="42"/>
      <c r="G95" s="42"/>
      <c r="H95" s="42"/>
      <c r="I95" s="42"/>
    </row>
    <row r="96" spans="1:9" x14ac:dyDescent="0.2">
      <c r="A96" s="42"/>
      <c r="B96" s="42"/>
      <c r="C96" s="42"/>
      <c r="D96" s="42"/>
      <c r="E96" s="42"/>
      <c r="F96" s="42"/>
      <c r="G96" s="42"/>
      <c r="H96" s="42"/>
      <c r="I96" s="42"/>
    </row>
    <row r="97" spans="1:9" x14ac:dyDescent="0.2">
      <c r="A97" s="42"/>
      <c r="B97" s="43" t="e">
        <f>B93/B95</f>
        <v>#DIV/0!</v>
      </c>
      <c r="C97" s="42"/>
      <c r="D97" s="42"/>
      <c r="E97" s="42"/>
      <c r="F97" s="42"/>
      <c r="G97" s="42"/>
      <c r="H97" s="42"/>
      <c r="I97" s="42"/>
    </row>
    <row r="98" spans="1:9" x14ac:dyDescent="0.2">
      <c r="A98" s="42"/>
      <c r="B98" s="43" t="str">
        <f>IFERROR(B97,"")</f>
        <v/>
      </c>
      <c r="C98" s="42"/>
      <c r="D98" s="43" t="str">
        <f>IF(OR(B98="",'8.3_3'!C9="",'8.3_3'!C7=""),"",IF(B98&gt;2000,9,IF(AND(B98&gt;1000,B98&lt;=2000),12,IF(AND(B98&lt;=1000,B98&gt;0),15,0))))</f>
        <v/>
      </c>
      <c r="E98" s="42"/>
      <c r="F98" s="42"/>
      <c r="G98" s="42"/>
      <c r="H98" s="42"/>
      <c r="I98" s="42"/>
    </row>
  </sheetData>
  <sheetProtection algorithmName="SHA-512" hashValue="34TmRGYoFXxPR970nSspvyTrijMqFSmrfwZv2EhwiaWiizmeoTj8zPLT3TiTo6s7kRv8y3zYIAWbTrvwXA8sUw==" saltValue="wKtwzQI6scOZVpseg+7XCg==" spinCount="100000" sheet="1" objects="1" scenarios="1"/>
  <mergeCells count="3">
    <mergeCell ref="A48:D48"/>
    <mergeCell ref="A49:D49"/>
    <mergeCell ref="A50:D5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8.3_1</vt:lpstr>
      <vt:lpstr>8.3_2</vt:lpstr>
      <vt:lpstr>8.3_3</vt:lpstr>
      <vt:lpstr>skryť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2015-05-06T09:14:08Z</cp:lastPrinted>
  <dcterms:created xsi:type="dcterms:W3CDTF">2015-04-27T06:15:46Z</dcterms:created>
  <dcterms:modified xsi:type="dcterms:W3CDTF">2015-05-06T10:45:06Z</dcterms:modified>
</cp:coreProperties>
</file>