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ŽoNFP\12.10.2015\"/>
    </mc:Choice>
  </mc:AlternateContent>
  <bookViews>
    <workbookView xWindow="0" yWindow="0" windowWidth="28800" windowHeight="12660" tabRatio="776" activeTab="10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21" l="1"/>
  <c r="F18" i="21" l="1"/>
  <c r="I14" i="2" l="1"/>
  <c r="I13" i="2"/>
  <c r="I12" i="2"/>
  <c r="I11" i="2"/>
  <c r="I10" i="2"/>
  <c r="I9" i="2"/>
  <c r="H14" i="2"/>
  <c r="H13" i="2"/>
  <c r="H12" i="2"/>
  <c r="H11" i="2"/>
  <c r="H10" i="2"/>
  <c r="H9" i="2"/>
  <c r="A42" i="21" l="1"/>
  <c r="O12" i="12" l="1"/>
  <c r="L12" i="12"/>
  <c r="K12" i="12"/>
  <c r="J12" i="12"/>
  <c r="I12" i="12"/>
  <c r="O12" i="14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6" i="2" l="1"/>
  <c r="F36" i="21" s="1"/>
  <c r="D16" i="2"/>
  <c r="F26" i="21" s="1"/>
  <c r="F16" i="21" l="1"/>
  <c r="M14" i="14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N26" i="20"/>
  <c r="M26" i="20"/>
  <c r="P26" i="20" s="1"/>
  <c r="H26" i="20"/>
  <c r="N25" i="20"/>
  <c r="M25" i="20"/>
  <c r="P25" i="20" s="1"/>
  <c r="H25" i="20"/>
  <c r="N24" i="20"/>
  <c r="M24" i="20"/>
  <c r="P24" i="20" s="1"/>
  <c r="H24" i="20"/>
  <c r="N23" i="20"/>
  <c r="M23" i="20"/>
  <c r="P23" i="20" s="1"/>
  <c r="H23" i="20"/>
  <c r="N22" i="20"/>
  <c r="M22" i="20"/>
  <c r="P22" i="20" s="1"/>
  <c r="H22" i="20"/>
  <c r="N21" i="20"/>
  <c r="M21" i="20"/>
  <c r="P21" i="20" s="1"/>
  <c r="H21" i="20"/>
  <c r="N20" i="20"/>
  <c r="M20" i="20"/>
  <c r="H20" i="20"/>
  <c r="N19" i="20"/>
  <c r="M19" i="20"/>
  <c r="P19" i="20" s="1"/>
  <c r="H19" i="20"/>
  <c r="M14" i="20"/>
  <c r="P14" i="20" s="1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H22" i="19"/>
  <c r="N21" i="19"/>
  <c r="M21" i="19"/>
  <c r="P21" i="19" s="1"/>
  <c r="H21" i="19"/>
  <c r="N20" i="19"/>
  <c r="M20" i="19"/>
  <c r="P20" i="19" s="1"/>
  <c r="H20" i="19"/>
  <c r="N19" i="19"/>
  <c r="M19" i="19"/>
  <c r="P19" i="19" s="1"/>
  <c r="H19" i="19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N44" i="18"/>
  <c r="M44" i="18"/>
  <c r="P44" i="18" s="1"/>
  <c r="H44" i="18"/>
  <c r="N43" i="18"/>
  <c r="M43" i="18"/>
  <c r="P43" i="18" s="1"/>
  <c r="H43" i="18"/>
  <c r="N42" i="18"/>
  <c r="M42" i="18"/>
  <c r="P42" i="18" s="1"/>
  <c r="H42" i="18"/>
  <c r="N41" i="18"/>
  <c r="M41" i="18"/>
  <c r="P41" i="18" s="1"/>
  <c r="H41" i="18"/>
  <c r="N40" i="18"/>
  <c r="M40" i="18"/>
  <c r="P40" i="18" s="1"/>
  <c r="H40" i="18"/>
  <c r="N39" i="18"/>
  <c r="M39" i="18"/>
  <c r="P39" i="18" s="1"/>
  <c r="H39" i="18"/>
  <c r="N38" i="18"/>
  <c r="M38" i="18"/>
  <c r="P38" i="18" s="1"/>
  <c r="H38" i="18"/>
  <c r="N37" i="18"/>
  <c r="M37" i="18"/>
  <c r="P37" i="18" s="1"/>
  <c r="H37" i="18"/>
  <c r="N36" i="18"/>
  <c r="M36" i="18"/>
  <c r="P36" i="18" s="1"/>
  <c r="H36" i="18"/>
  <c r="N35" i="18"/>
  <c r="M35" i="18"/>
  <c r="P35" i="18" s="1"/>
  <c r="H35" i="18"/>
  <c r="N34" i="18"/>
  <c r="M34" i="18"/>
  <c r="P34" i="18" s="1"/>
  <c r="H34" i="18"/>
  <c r="N33" i="18"/>
  <c r="M33" i="18"/>
  <c r="P33" i="18" s="1"/>
  <c r="H33" i="18"/>
  <c r="N32" i="18"/>
  <c r="M32" i="18"/>
  <c r="P32" i="18" s="1"/>
  <c r="H32" i="18"/>
  <c r="N31" i="18"/>
  <c r="M31" i="18"/>
  <c r="P31" i="18" s="1"/>
  <c r="H31" i="18"/>
  <c r="N30" i="18"/>
  <c r="M30" i="18"/>
  <c r="P30" i="18" s="1"/>
  <c r="H30" i="18"/>
  <c r="N29" i="18"/>
  <c r="M29" i="18"/>
  <c r="P29" i="18" s="1"/>
  <c r="H29" i="18"/>
  <c r="N28" i="18"/>
  <c r="M28" i="18"/>
  <c r="P28" i="18" s="1"/>
  <c r="H28" i="18"/>
  <c r="N27" i="18"/>
  <c r="M27" i="18"/>
  <c r="P27" i="18" s="1"/>
  <c r="H27" i="18"/>
  <c r="N26" i="18"/>
  <c r="M26" i="18"/>
  <c r="P26" i="18" s="1"/>
  <c r="H26" i="18"/>
  <c r="N25" i="18"/>
  <c r="M25" i="18"/>
  <c r="P25" i="18" s="1"/>
  <c r="H25" i="18"/>
  <c r="N24" i="18"/>
  <c r="M24" i="18"/>
  <c r="P24" i="18" s="1"/>
  <c r="H24" i="18"/>
  <c r="N23" i="18"/>
  <c r="M23" i="18"/>
  <c r="P23" i="18" s="1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H19" i="18"/>
  <c r="M14" i="18"/>
  <c r="P14" i="18" s="1"/>
  <c r="O11" i="18"/>
  <c r="L11" i="18"/>
  <c r="K11" i="18"/>
  <c r="J11" i="18"/>
  <c r="I11" i="18"/>
  <c r="N129" i="17"/>
  <c r="M129" i="17"/>
  <c r="P129" i="17" s="1"/>
  <c r="H129" i="17"/>
  <c r="N128" i="17"/>
  <c r="M128" i="17"/>
  <c r="P128" i="17" s="1"/>
  <c r="H128" i="17"/>
  <c r="N127" i="17"/>
  <c r="M127" i="17"/>
  <c r="P127" i="17" s="1"/>
  <c r="H127" i="17"/>
  <c r="N126" i="17"/>
  <c r="M126" i="17"/>
  <c r="P126" i="17" s="1"/>
  <c r="H126" i="17"/>
  <c r="N125" i="17"/>
  <c r="M125" i="17"/>
  <c r="P125" i="17" s="1"/>
  <c r="H125" i="17"/>
  <c r="N124" i="17"/>
  <c r="M124" i="17"/>
  <c r="P124" i="17" s="1"/>
  <c r="H124" i="17"/>
  <c r="N123" i="17"/>
  <c r="M123" i="17"/>
  <c r="P123" i="17" s="1"/>
  <c r="H123" i="17"/>
  <c r="N122" i="17"/>
  <c r="M122" i="17"/>
  <c r="P122" i="17" s="1"/>
  <c r="H122" i="17"/>
  <c r="N121" i="17"/>
  <c r="M121" i="17"/>
  <c r="P121" i="17" s="1"/>
  <c r="H121" i="17"/>
  <c r="N120" i="17"/>
  <c r="M120" i="17"/>
  <c r="P120" i="17" s="1"/>
  <c r="H120" i="17"/>
  <c r="N119" i="17"/>
  <c r="M119" i="17"/>
  <c r="P119" i="17" s="1"/>
  <c r="H119" i="17"/>
  <c r="N118" i="17"/>
  <c r="M118" i="17"/>
  <c r="P118" i="17" s="1"/>
  <c r="H118" i="17"/>
  <c r="N117" i="17"/>
  <c r="M117" i="17"/>
  <c r="P117" i="17" s="1"/>
  <c r="H117" i="17"/>
  <c r="N116" i="17"/>
  <c r="M116" i="17"/>
  <c r="P116" i="17" s="1"/>
  <c r="H116" i="17"/>
  <c r="N115" i="17"/>
  <c r="M115" i="17"/>
  <c r="P115" i="17" s="1"/>
  <c r="H115" i="17"/>
  <c r="N114" i="17"/>
  <c r="M114" i="17"/>
  <c r="P114" i="17" s="1"/>
  <c r="H114" i="17"/>
  <c r="N113" i="17"/>
  <c r="M113" i="17"/>
  <c r="P113" i="17" s="1"/>
  <c r="H113" i="17"/>
  <c r="N112" i="17"/>
  <c r="M112" i="17"/>
  <c r="P112" i="17" s="1"/>
  <c r="H112" i="17"/>
  <c r="N111" i="17"/>
  <c r="M111" i="17"/>
  <c r="P111" i="17" s="1"/>
  <c r="H111" i="17"/>
  <c r="N110" i="17"/>
  <c r="M110" i="17"/>
  <c r="P110" i="17" s="1"/>
  <c r="H110" i="17"/>
  <c r="N109" i="17"/>
  <c r="M109" i="17"/>
  <c r="P109" i="17" s="1"/>
  <c r="H109" i="17"/>
  <c r="N108" i="17"/>
  <c r="M108" i="17"/>
  <c r="P108" i="17" s="1"/>
  <c r="H108" i="17"/>
  <c r="N107" i="17"/>
  <c r="M107" i="17"/>
  <c r="P107" i="17" s="1"/>
  <c r="H107" i="17"/>
  <c r="N106" i="17"/>
  <c r="M106" i="17"/>
  <c r="P106" i="17" s="1"/>
  <c r="H106" i="17"/>
  <c r="N105" i="17"/>
  <c r="M105" i="17"/>
  <c r="P105" i="17" s="1"/>
  <c r="H105" i="17"/>
  <c r="N104" i="17"/>
  <c r="M104" i="17"/>
  <c r="P104" i="17" s="1"/>
  <c r="H104" i="17"/>
  <c r="N103" i="17"/>
  <c r="M103" i="17"/>
  <c r="P103" i="17" s="1"/>
  <c r="H103" i="17"/>
  <c r="N102" i="17"/>
  <c r="M102" i="17"/>
  <c r="P102" i="17" s="1"/>
  <c r="H102" i="17"/>
  <c r="N101" i="17"/>
  <c r="M101" i="17"/>
  <c r="P101" i="17" s="1"/>
  <c r="H101" i="17"/>
  <c r="N100" i="17"/>
  <c r="M100" i="17"/>
  <c r="P100" i="17" s="1"/>
  <c r="H100" i="17"/>
  <c r="N99" i="17"/>
  <c r="M99" i="17"/>
  <c r="P99" i="17" s="1"/>
  <c r="H99" i="17"/>
  <c r="N98" i="17"/>
  <c r="M98" i="17"/>
  <c r="P98" i="17" s="1"/>
  <c r="H98" i="17"/>
  <c r="N97" i="17"/>
  <c r="M97" i="17"/>
  <c r="P97" i="17" s="1"/>
  <c r="H97" i="17"/>
  <c r="N96" i="17"/>
  <c r="M96" i="17"/>
  <c r="P96" i="17" s="1"/>
  <c r="H96" i="17"/>
  <c r="N95" i="17"/>
  <c r="M95" i="17"/>
  <c r="P95" i="17" s="1"/>
  <c r="H95" i="17"/>
  <c r="N94" i="17"/>
  <c r="M94" i="17"/>
  <c r="P94" i="17" s="1"/>
  <c r="H94" i="17"/>
  <c r="N93" i="17"/>
  <c r="M93" i="17"/>
  <c r="P93" i="17" s="1"/>
  <c r="H93" i="17"/>
  <c r="N92" i="17"/>
  <c r="M92" i="17"/>
  <c r="P92" i="17" s="1"/>
  <c r="H92" i="17"/>
  <c r="N91" i="17"/>
  <c r="M91" i="17"/>
  <c r="P91" i="17" s="1"/>
  <c r="H91" i="17"/>
  <c r="N90" i="17"/>
  <c r="M90" i="17"/>
  <c r="P90" i="17" s="1"/>
  <c r="H90" i="17"/>
  <c r="N89" i="17"/>
  <c r="M89" i="17"/>
  <c r="P89" i="17" s="1"/>
  <c r="H89" i="17"/>
  <c r="N88" i="17"/>
  <c r="M88" i="17"/>
  <c r="P88" i="17" s="1"/>
  <c r="H88" i="17"/>
  <c r="N87" i="17"/>
  <c r="M87" i="17"/>
  <c r="P87" i="17" s="1"/>
  <c r="H87" i="17"/>
  <c r="N86" i="17"/>
  <c r="M86" i="17"/>
  <c r="P86" i="17" s="1"/>
  <c r="H86" i="17"/>
  <c r="N85" i="17"/>
  <c r="M85" i="17"/>
  <c r="P85" i="17" s="1"/>
  <c r="H85" i="17"/>
  <c r="N84" i="17"/>
  <c r="M84" i="17"/>
  <c r="P84" i="17" s="1"/>
  <c r="H84" i="17"/>
  <c r="N83" i="17"/>
  <c r="M83" i="17"/>
  <c r="P83" i="17" s="1"/>
  <c r="H83" i="17"/>
  <c r="N82" i="17"/>
  <c r="M82" i="17"/>
  <c r="P82" i="17" s="1"/>
  <c r="H82" i="17"/>
  <c r="N81" i="17"/>
  <c r="M81" i="17"/>
  <c r="P81" i="17" s="1"/>
  <c r="H81" i="17"/>
  <c r="N80" i="17"/>
  <c r="M80" i="17"/>
  <c r="P80" i="17" s="1"/>
  <c r="H80" i="17"/>
  <c r="N79" i="17"/>
  <c r="M79" i="17"/>
  <c r="P79" i="17" s="1"/>
  <c r="H79" i="17"/>
  <c r="N78" i="17"/>
  <c r="M78" i="17"/>
  <c r="P78" i="17" s="1"/>
  <c r="H78" i="17"/>
  <c r="N77" i="17"/>
  <c r="M77" i="17"/>
  <c r="P77" i="17" s="1"/>
  <c r="H77" i="17"/>
  <c r="N76" i="17"/>
  <c r="M76" i="17"/>
  <c r="P76" i="17" s="1"/>
  <c r="H76" i="17"/>
  <c r="N75" i="17"/>
  <c r="M75" i="17"/>
  <c r="P75" i="17" s="1"/>
  <c r="H75" i="17"/>
  <c r="N74" i="17"/>
  <c r="M74" i="17"/>
  <c r="P74" i="17" s="1"/>
  <c r="H74" i="17"/>
  <c r="N73" i="17"/>
  <c r="M73" i="17"/>
  <c r="P73" i="17" s="1"/>
  <c r="H73" i="17"/>
  <c r="N72" i="17"/>
  <c r="M72" i="17"/>
  <c r="P72" i="17" s="1"/>
  <c r="H72" i="17"/>
  <c r="N71" i="17"/>
  <c r="M71" i="17"/>
  <c r="P71" i="17" s="1"/>
  <c r="H71" i="17"/>
  <c r="N70" i="17"/>
  <c r="M70" i="17"/>
  <c r="P70" i="17" s="1"/>
  <c r="H70" i="17"/>
  <c r="N69" i="17"/>
  <c r="M69" i="17"/>
  <c r="P69" i="17" s="1"/>
  <c r="H69" i="17"/>
  <c r="N68" i="17"/>
  <c r="M68" i="17"/>
  <c r="P68" i="17" s="1"/>
  <c r="H68" i="17"/>
  <c r="N67" i="17"/>
  <c r="M67" i="17"/>
  <c r="P67" i="17" s="1"/>
  <c r="H67" i="17"/>
  <c r="N66" i="17"/>
  <c r="M66" i="17"/>
  <c r="P66" i="17" s="1"/>
  <c r="H66" i="17"/>
  <c r="N65" i="17"/>
  <c r="M65" i="17"/>
  <c r="P65" i="17" s="1"/>
  <c r="H65" i="17"/>
  <c r="N64" i="17"/>
  <c r="M64" i="17"/>
  <c r="P64" i="17" s="1"/>
  <c r="H64" i="17"/>
  <c r="N63" i="17"/>
  <c r="M63" i="17"/>
  <c r="P63" i="17" s="1"/>
  <c r="H63" i="17"/>
  <c r="N62" i="17"/>
  <c r="M62" i="17"/>
  <c r="P62" i="17" s="1"/>
  <c r="H62" i="17"/>
  <c r="N61" i="17"/>
  <c r="M61" i="17"/>
  <c r="P61" i="17" s="1"/>
  <c r="H61" i="17"/>
  <c r="N60" i="17"/>
  <c r="M60" i="17"/>
  <c r="P60" i="17" s="1"/>
  <c r="H60" i="17"/>
  <c r="N59" i="17"/>
  <c r="M59" i="17"/>
  <c r="P59" i="17" s="1"/>
  <c r="H59" i="17"/>
  <c r="N58" i="17"/>
  <c r="M58" i="17"/>
  <c r="P58" i="17" s="1"/>
  <c r="H58" i="17"/>
  <c r="N57" i="17"/>
  <c r="M57" i="17"/>
  <c r="P57" i="17" s="1"/>
  <c r="H57" i="17"/>
  <c r="N56" i="17"/>
  <c r="M56" i="17"/>
  <c r="P56" i="17" s="1"/>
  <c r="H56" i="17"/>
  <c r="N55" i="17"/>
  <c r="M55" i="17"/>
  <c r="P55" i="17" s="1"/>
  <c r="H55" i="17"/>
  <c r="N54" i="17"/>
  <c r="M54" i="17"/>
  <c r="P54" i="17" s="1"/>
  <c r="H54" i="17"/>
  <c r="N53" i="17"/>
  <c r="M53" i="17"/>
  <c r="P53" i="17" s="1"/>
  <c r="H53" i="17"/>
  <c r="N52" i="17"/>
  <c r="M52" i="17"/>
  <c r="P52" i="17" s="1"/>
  <c r="H52" i="17"/>
  <c r="N51" i="17"/>
  <c r="M51" i="17"/>
  <c r="P51" i="17" s="1"/>
  <c r="H51" i="17"/>
  <c r="N50" i="17"/>
  <c r="M50" i="17"/>
  <c r="P50" i="17" s="1"/>
  <c r="H50" i="17"/>
  <c r="N49" i="17"/>
  <c r="M49" i="17"/>
  <c r="P49" i="17" s="1"/>
  <c r="H49" i="17"/>
  <c r="N48" i="17"/>
  <c r="M48" i="17"/>
  <c r="P48" i="17" s="1"/>
  <c r="H48" i="17"/>
  <c r="N47" i="17"/>
  <c r="M47" i="17"/>
  <c r="P47" i="17" s="1"/>
  <c r="H47" i="17"/>
  <c r="N46" i="17"/>
  <c r="M46" i="17"/>
  <c r="P46" i="17" s="1"/>
  <c r="H46" i="17"/>
  <c r="N45" i="17"/>
  <c r="M45" i="17"/>
  <c r="P45" i="17" s="1"/>
  <c r="H45" i="17"/>
  <c r="N44" i="17"/>
  <c r="M44" i="17"/>
  <c r="P44" i="17" s="1"/>
  <c r="H44" i="17"/>
  <c r="N43" i="17"/>
  <c r="M43" i="17"/>
  <c r="P43" i="17" s="1"/>
  <c r="H43" i="17"/>
  <c r="N42" i="17"/>
  <c r="M42" i="17"/>
  <c r="P42" i="17" s="1"/>
  <c r="H42" i="17"/>
  <c r="N41" i="17"/>
  <c r="M41" i="17"/>
  <c r="P41" i="17" s="1"/>
  <c r="H41" i="17"/>
  <c r="N40" i="17"/>
  <c r="M40" i="17"/>
  <c r="P40" i="17" s="1"/>
  <c r="H40" i="17"/>
  <c r="N39" i="17"/>
  <c r="M39" i="17"/>
  <c r="P39" i="17" s="1"/>
  <c r="H39" i="17"/>
  <c r="N38" i="17"/>
  <c r="M38" i="17"/>
  <c r="P38" i="17" s="1"/>
  <c r="H38" i="17"/>
  <c r="N37" i="17"/>
  <c r="M37" i="17"/>
  <c r="P37" i="17" s="1"/>
  <c r="H37" i="17"/>
  <c r="N36" i="17"/>
  <c r="M36" i="17"/>
  <c r="P36" i="17" s="1"/>
  <c r="H36" i="17"/>
  <c r="N35" i="17"/>
  <c r="M35" i="17"/>
  <c r="P35" i="17" s="1"/>
  <c r="H35" i="17"/>
  <c r="N34" i="17"/>
  <c r="M34" i="17"/>
  <c r="P34" i="17" s="1"/>
  <c r="H34" i="17"/>
  <c r="N33" i="17"/>
  <c r="M33" i="17"/>
  <c r="P33" i="17" s="1"/>
  <c r="H33" i="17"/>
  <c r="N32" i="17"/>
  <c r="M32" i="17"/>
  <c r="P32" i="17" s="1"/>
  <c r="H32" i="17"/>
  <c r="N31" i="17"/>
  <c r="M31" i="17"/>
  <c r="P31" i="17" s="1"/>
  <c r="H31" i="17"/>
  <c r="N30" i="17"/>
  <c r="M30" i="17"/>
  <c r="P30" i="17" s="1"/>
  <c r="H30" i="17"/>
  <c r="N29" i="17"/>
  <c r="M29" i="17"/>
  <c r="P29" i="17" s="1"/>
  <c r="H29" i="17"/>
  <c r="N28" i="17"/>
  <c r="M28" i="17"/>
  <c r="P28" i="17" s="1"/>
  <c r="H28" i="17"/>
  <c r="N27" i="17"/>
  <c r="M27" i="17"/>
  <c r="P27" i="17" s="1"/>
  <c r="H27" i="17"/>
  <c r="N26" i="17"/>
  <c r="M26" i="17"/>
  <c r="P26" i="17" s="1"/>
  <c r="H26" i="17"/>
  <c r="N25" i="17"/>
  <c r="M25" i="17"/>
  <c r="P25" i="17" s="1"/>
  <c r="H25" i="17"/>
  <c r="N24" i="17"/>
  <c r="M24" i="17"/>
  <c r="P24" i="17" s="1"/>
  <c r="H24" i="17"/>
  <c r="N23" i="17"/>
  <c r="M23" i="17"/>
  <c r="P23" i="17" s="1"/>
  <c r="H23" i="17"/>
  <c r="N22" i="17"/>
  <c r="M22" i="17"/>
  <c r="H22" i="17"/>
  <c r="N21" i="17"/>
  <c r="M21" i="17"/>
  <c r="P21" i="17" s="1"/>
  <c r="H21" i="17"/>
  <c r="N20" i="17"/>
  <c r="M20" i="17"/>
  <c r="P20" i="17" s="1"/>
  <c r="H20" i="17"/>
  <c r="N19" i="17"/>
  <c r="M19" i="17"/>
  <c r="P19" i="17" s="1"/>
  <c r="H19" i="17"/>
  <c r="M14" i="17"/>
  <c r="P14" i="17" s="1"/>
  <c r="O11" i="17"/>
  <c r="M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N44" i="16"/>
  <c r="M44" i="16"/>
  <c r="P44" i="16" s="1"/>
  <c r="H44" i="16"/>
  <c r="N43" i="16"/>
  <c r="M43" i="16"/>
  <c r="P43" i="16" s="1"/>
  <c r="H43" i="16"/>
  <c r="N42" i="16"/>
  <c r="M42" i="16"/>
  <c r="P42" i="16" s="1"/>
  <c r="H42" i="16"/>
  <c r="N41" i="16"/>
  <c r="M41" i="16"/>
  <c r="P41" i="16" s="1"/>
  <c r="H41" i="16"/>
  <c r="N40" i="16"/>
  <c r="M40" i="16"/>
  <c r="P40" i="16" s="1"/>
  <c r="H40" i="16"/>
  <c r="N39" i="16"/>
  <c r="M39" i="16"/>
  <c r="P39" i="16" s="1"/>
  <c r="H39" i="16"/>
  <c r="N38" i="16"/>
  <c r="M38" i="16"/>
  <c r="P38" i="16" s="1"/>
  <c r="H38" i="16"/>
  <c r="N37" i="16"/>
  <c r="M37" i="16"/>
  <c r="P37" i="16" s="1"/>
  <c r="H37" i="16"/>
  <c r="N36" i="16"/>
  <c r="M36" i="16"/>
  <c r="P36" i="16" s="1"/>
  <c r="H36" i="16"/>
  <c r="N35" i="16"/>
  <c r="M35" i="16"/>
  <c r="P35" i="16" s="1"/>
  <c r="H35" i="16"/>
  <c r="N34" i="16"/>
  <c r="M34" i="16"/>
  <c r="P34" i="16" s="1"/>
  <c r="H34" i="16"/>
  <c r="N33" i="16"/>
  <c r="M33" i="16"/>
  <c r="P33" i="16" s="1"/>
  <c r="H33" i="16"/>
  <c r="N32" i="16"/>
  <c r="M32" i="16"/>
  <c r="P32" i="16" s="1"/>
  <c r="H32" i="16"/>
  <c r="N31" i="16"/>
  <c r="M31" i="16"/>
  <c r="P31" i="16" s="1"/>
  <c r="H31" i="16"/>
  <c r="N30" i="16"/>
  <c r="M30" i="16"/>
  <c r="P30" i="16" s="1"/>
  <c r="H30" i="16"/>
  <c r="N29" i="16"/>
  <c r="M29" i="16"/>
  <c r="P29" i="16" s="1"/>
  <c r="H29" i="16"/>
  <c r="N28" i="16"/>
  <c r="M28" i="16"/>
  <c r="P28" i="16" s="1"/>
  <c r="H28" i="16"/>
  <c r="N27" i="16"/>
  <c r="M27" i="16"/>
  <c r="P27" i="16" s="1"/>
  <c r="H27" i="16"/>
  <c r="N26" i="16"/>
  <c r="M26" i="16"/>
  <c r="P26" i="16" s="1"/>
  <c r="H26" i="16"/>
  <c r="N25" i="16"/>
  <c r="M25" i="16"/>
  <c r="P25" i="16" s="1"/>
  <c r="H25" i="16"/>
  <c r="N24" i="16"/>
  <c r="M24" i="16"/>
  <c r="P24" i="16" s="1"/>
  <c r="H24" i="16"/>
  <c r="N23" i="16"/>
  <c r="M23" i="16"/>
  <c r="P23" i="16" s="1"/>
  <c r="H23" i="16"/>
  <c r="N22" i="16"/>
  <c r="M22" i="16"/>
  <c r="H22" i="16"/>
  <c r="N21" i="16"/>
  <c r="M21" i="16"/>
  <c r="P21" i="16" s="1"/>
  <c r="H21" i="16"/>
  <c r="N20" i="16"/>
  <c r="M20" i="16"/>
  <c r="P20" i="16" s="1"/>
  <c r="H20" i="16"/>
  <c r="N19" i="16"/>
  <c r="M19" i="16"/>
  <c r="P19" i="16" s="1"/>
  <c r="H19" i="16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N24" i="15"/>
  <c r="M24" i="15"/>
  <c r="P24" i="15" s="1"/>
  <c r="H24" i="15"/>
  <c r="N23" i="15"/>
  <c r="M23" i="15"/>
  <c r="P23" i="15" s="1"/>
  <c r="H23" i="15"/>
  <c r="N22" i="15"/>
  <c r="M22" i="15"/>
  <c r="H22" i="15"/>
  <c r="N21" i="15"/>
  <c r="M21" i="15"/>
  <c r="P21" i="15" s="1"/>
  <c r="H21" i="15"/>
  <c r="N20" i="15"/>
  <c r="M20" i="15"/>
  <c r="P20" i="15" s="1"/>
  <c r="H20" i="15"/>
  <c r="N19" i="15"/>
  <c r="M19" i="15"/>
  <c r="P19" i="15" s="1"/>
  <c r="H19" i="15"/>
  <c r="M14" i="15"/>
  <c r="P14" i="15" s="1"/>
  <c r="O11" i="15"/>
  <c r="M11" i="15"/>
  <c r="L11" i="15"/>
  <c r="K11" i="15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N25" i="14"/>
  <c r="M25" i="14"/>
  <c r="P25" i="14" s="1"/>
  <c r="H25" i="14"/>
  <c r="N24" i="14"/>
  <c r="M24" i="14"/>
  <c r="P24" i="14" s="1"/>
  <c r="H24" i="14"/>
  <c r="N23" i="14"/>
  <c r="M23" i="14"/>
  <c r="P23" i="14" s="1"/>
  <c r="H23" i="14"/>
  <c r="N22" i="14"/>
  <c r="M22" i="14"/>
  <c r="H22" i="14"/>
  <c r="N21" i="14"/>
  <c r="M21" i="14"/>
  <c r="P21" i="14" s="1"/>
  <c r="H21" i="14"/>
  <c r="N20" i="14"/>
  <c r="M20" i="14"/>
  <c r="P20" i="14" s="1"/>
  <c r="H20" i="14"/>
  <c r="N19" i="14"/>
  <c r="M19" i="14"/>
  <c r="P19" i="14" s="1"/>
  <c r="H19" i="14"/>
  <c r="O11" i="14"/>
  <c r="L11" i="14"/>
  <c r="K11" i="14"/>
  <c r="J11" i="14"/>
  <c r="I11" i="14"/>
  <c r="O11" i="12"/>
  <c r="L11" i="12"/>
  <c r="K11" i="12"/>
  <c r="J11" i="12"/>
  <c r="I11" i="12"/>
  <c r="M14" i="12"/>
  <c r="M11" i="18" l="1"/>
  <c r="P22" i="14"/>
  <c r="M12" i="14"/>
  <c r="P12" i="14"/>
  <c r="C9" i="2" s="1"/>
  <c r="P22" i="15"/>
  <c r="M12" i="15"/>
  <c r="M13" i="15" s="1"/>
  <c r="M15" i="15" s="1"/>
  <c r="P12" i="15"/>
  <c r="C10" i="2" s="1"/>
  <c r="P22" i="16"/>
  <c r="M12" i="16"/>
  <c r="M13" i="16" s="1"/>
  <c r="M15" i="16" s="1"/>
  <c r="P22" i="17"/>
  <c r="M12" i="17"/>
  <c r="M13" i="17" s="1"/>
  <c r="M15" i="17" s="1"/>
  <c r="P22" i="19"/>
  <c r="M12" i="19"/>
  <c r="M13" i="19" s="1"/>
  <c r="M15" i="19" s="1"/>
  <c r="P11" i="19"/>
  <c r="B14" i="2" s="1"/>
  <c r="K14" i="2" s="1"/>
  <c r="P12" i="19"/>
  <c r="C14" i="2" s="1"/>
  <c r="P11" i="16"/>
  <c r="B11" i="2" s="1"/>
  <c r="K11" i="2" s="1"/>
  <c r="P12" i="16"/>
  <c r="C11" i="2" s="1"/>
  <c r="P11" i="17"/>
  <c r="B12" i="2" s="1"/>
  <c r="K12" i="2" s="1"/>
  <c r="P12" i="17"/>
  <c r="C12" i="2" s="1"/>
  <c r="P19" i="18"/>
  <c r="P12" i="18" s="1"/>
  <c r="C13" i="2" s="1"/>
  <c r="M12" i="18"/>
  <c r="P20" i="20"/>
  <c r="P12" i="20" s="1"/>
  <c r="C15" i="2" s="1"/>
  <c r="I15" i="2" s="1"/>
  <c r="M12" i="20"/>
  <c r="M11" i="14"/>
  <c r="M13" i="14" s="1"/>
  <c r="M15" i="14" s="1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3" i="2" s="1"/>
  <c r="K13" i="2" s="1"/>
  <c r="P11" i="15"/>
  <c r="B10" i="2" s="1"/>
  <c r="K10" i="2" s="1"/>
  <c r="P11" i="14"/>
  <c r="B9" i="2" s="1"/>
  <c r="K9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P11" i="20" l="1"/>
  <c r="N1" i="20" s="1"/>
  <c r="M13" i="18"/>
  <c r="M15" i="18" s="1"/>
  <c r="M13" i="20"/>
  <c r="M15" i="20" s="1"/>
  <c r="L9" i="2"/>
  <c r="G9" i="2"/>
  <c r="L14" i="2"/>
  <c r="G14" i="2"/>
  <c r="P13" i="19"/>
  <c r="P15" i="19" s="1"/>
  <c r="N1" i="19"/>
  <c r="L11" i="2"/>
  <c r="G11" i="2"/>
  <c r="P13" i="16"/>
  <c r="P15" i="16" s="1"/>
  <c r="N1" i="16"/>
  <c r="L15" i="2"/>
  <c r="G15" i="2"/>
  <c r="G13" i="2"/>
  <c r="L13" i="2"/>
  <c r="L12" i="2"/>
  <c r="L10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N19" i="12"/>
  <c r="H19" i="12"/>
  <c r="P13" i="20" l="1"/>
  <c r="P15" i="20" s="1"/>
  <c r="B15" i="2"/>
  <c r="H15" i="2" s="1"/>
  <c r="K15" i="2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F34" i="21" s="1"/>
  <c r="M25" i="12"/>
  <c r="P25" i="12" s="1"/>
  <c r="M24" i="12"/>
  <c r="P24" i="12" s="1"/>
  <c r="M23" i="12"/>
  <c r="P23" i="12" s="1"/>
  <c r="M22" i="12"/>
  <c r="P22" i="12" s="1"/>
  <c r="M21" i="12"/>
  <c r="M20" i="12"/>
  <c r="M19" i="12"/>
  <c r="P14" i="12"/>
  <c r="O15" i="12"/>
  <c r="K15" i="12"/>
  <c r="J15" i="12"/>
  <c r="F32" i="21" l="1"/>
  <c r="M11" i="12"/>
  <c r="F24" i="21"/>
  <c r="P20" i="12"/>
  <c r="M12" i="12"/>
  <c r="P21" i="12"/>
  <c r="F33" i="21" s="1"/>
  <c r="L13" i="12"/>
  <c r="L15" i="12" s="1"/>
  <c r="N17" i="13"/>
  <c r="F11" i="2"/>
  <c r="P19" i="12"/>
  <c r="F21" i="21" s="1"/>
  <c r="F23" i="21" l="1"/>
  <c r="E23" i="21" s="1"/>
  <c r="E24" i="21"/>
  <c r="F14" i="21"/>
  <c r="M13" i="12"/>
  <c r="M15" i="12" s="1"/>
  <c r="F22" i="21"/>
  <c r="P12" i="12"/>
  <c r="C8" i="2" s="1"/>
  <c r="F31" i="21"/>
  <c r="P11" i="12"/>
  <c r="B8" i="2" s="1"/>
  <c r="F14" i="2"/>
  <c r="E31" i="21" l="1"/>
  <c r="E34" i="21"/>
  <c r="E32" i="21"/>
  <c r="E21" i="21"/>
  <c r="E22" i="21"/>
  <c r="E33" i="21"/>
  <c r="F12" i="21"/>
  <c r="F11" i="21"/>
  <c r="L8" i="2"/>
  <c r="I8" i="2"/>
  <c r="K8" i="2"/>
  <c r="H8" i="2"/>
  <c r="F25" i="21"/>
  <c r="B16" i="2"/>
  <c r="H16" i="2" s="1"/>
  <c r="F35" i="21"/>
  <c r="G8" i="2"/>
  <c r="G16" i="2" s="1"/>
  <c r="C16" i="2"/>
  <c r="I16" i="2" s="1"/>
  <c r="P13" i="12"/>
  <c r="N1" i="12"/>
  <c r="F9" i="2"/>
  <c r="F13" i="2"/>
  <c r="F15" i="2"/>
  <c r="F12" i="2"/>
  <c r="F10" i="2"/>
  <c r="E14" i="21" l="1"/>
  <c r="A46" i="21" s="1"/>
  <c r="E12" i="21"/>
  <c r="A44" i="21" s="1"/>
  <c r="E2" i="2"/>
  <c r="E26" i="21"/>
  <c r="E36" i="21"/>
  <c r="F39" i="21"/>
  <c r="F13" i="21"/>
  <c r="E11" i="21" s="1"/>
  <c r="F37" i="21"/>
  <c r="F29" i="21"/>
  <c r="F27" i="21"/>
  <c r="P15" i="12"/>
  <c r="F8" i="2"/>
  <c r="F16" i="2" s="1"/>
  <c r="E13" i="21" l="1"/>
  <c r="A45" i="21" s="1"/>
  <c r="E35" i="21"/>
  <c r="E37" i="21" s="1"/>
  <c r="E25" i="21"/>
  <c r="E27" i="21" s="1"/>
  <c r="F15" i="21"/>
  <c r="A48" i="21" s="1"/>
  <c r="A47" i="21" l="1"/>
  <c r="A43" i="21"/>
  <c r="F19" i="21"/>
  <c r="F17" i="21"/>
  <c r="E15" i="21" l="1"/>
</calcChain>
</file>

<file path=xl/sharedStrings.xml><?xml version="1.0" encoding="utf-8"?>
<sst xmlns="http://schemas.openxmlformats.org/spreadsheetml/2006/main" count="444" uniqueCount="131">
  <si>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</si>
  <si>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</si>
  <si>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</si>
  <si>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</si>
  <si>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</si>
  <si>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</si>
  <si>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</si>
  <si>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</si>
  <si>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</si>
  <si>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</si>
  <si>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</si>
  <si>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</si>
  <si>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</si>
  <si>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</si>
  <si>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</si>
  <si>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</si>
  <si>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</si>
  <si>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</si>
  <si>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</si>
  <si>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</si>
  <si>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</si>
  <si>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</si>
  <si>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</si>
  <si>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</si>
  <si>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</si>
  <si>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</si>
  <si>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</si>
  <si>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</si>
  <si>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</si>
  <si>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</si>
  <si>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</si>
  <si>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</si>
  <si>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</si>
  <si>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</si>
  <si>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</si>
  <si>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</si>
  <si>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</si>
  <si>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</si>
  <si>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</si>
  <si>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</si>
  <si>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</si>
  <si>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</si>
  <si>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</si>
  <si>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</si>
  <si>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</si>
  <si>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</si>
  <si>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</si>
  <si>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</si>
  <si>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</si>
  <si>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</si>
  <si>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</si>
  <si>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</si>
  <si>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</si>
  <si>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</si>
  <si>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</si>
  <si>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</si>
  <si>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</si>
  <si>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</si>
  <si>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</si>
  <si>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</si>
  <si>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</si>
  <si>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</si>
  <si>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</si>
  <si>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</si>
  <si>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</si>
  <si>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</si>
  <si>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</si>
  <si>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</si>
  <si>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</si>
  <si>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</si>
  <si>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6.</t>
  </si>
  <si>
    <t>7.</t>
  </si>
  <si>
    <t>2a. Výška žiadaného finančného príspevku – MENEJ  ROZVINUTÉ REGIÓNY</t>
  </si>
  <si>
    <t>Oprávnené výdavky</t>
  </si>
  <si>
    <t>2b. Výška žiadaného finančného príspevku – OSTATNÉ REGIÓNY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</si>
  <si>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</si>
  <si>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</si>
  <si>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</si>
  <si>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</si>
  <si>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poplatky projektantom, inžinierom a konzultantom za projektovú dokumentáciu</t>
  </si>
  <si>
    <t>Oprávnené výdavky  (1=1A+1B)</t>
  </si>
  <si>
    <t>poplatky projektantom, inžinierom a konzultantom za stavebný dozor  (2=2A+2B)</t>
  </si>
  <si>
    <t>poplatky projektantom, inžinierom a konzultantom za projektovú dokumentáciu  (3=3A+3B)</t>
  </si>
  <si>
    <t>poplatky za poradenstvo v oblasti environmentálnej a ekonomickej udržateľnosti vrátane štúdií uskutočniteľnosti  (4=4A+4B)</t>
  </si>
  <si>
    <t>Celkové oprávnené výdavky na projekt (5=1+2+3+4)</t>
  </si>
  <si>
    <t>Požadovaná výška finančného príspevku z verejných zdrojov (6=6A+6B)</t>
  </si>
  <si>
    <t>Výška financovania z vlastných zdrojov (7=5-6)</t>
  </si>
  <si>
    <t>Ostatné výdavky na projekt nezahrnuté v bodoch 1, 2, 3 a 4 (neoprávnené výdavky) (8=8A+8B)</t>
  </si>
  <si>
    <t>8.</t>
  </si>
  <si>
    <t>9.</t>
  </si>
  <si>
    <t>1A.</t>
  </si>
  <si>
    <t>2A.</t>
  </si>
  <si>
    <t>3A.</t>
  </si>
  <si>
    <t>4A.</t>
  </si>
  <si>
    <t>5A.</t>
  </si>
  <si>
    <t>6A.</t>
  </si>
  <si>
    <t>7A.</t>
  </si>
  <si>
    <t>8A.</t>
  </si>
  <si>
    <t>9A.</t>
  </si>
  <si>
    <t>poplatky projektantom, inžinierom a konzultantom za stavebný dozor</t>
  </si>
  <si>
    <t>poplatky projektantom, inžinierom a konzultantom za projektovú dokumentáciu</t>
  </si>
  <si>
    <t>poplatky za poradenstvo v oblasti environmentálnej a ekonomickej udržateľnosti vrátane štúdií uskutočniteľnosti</t>
  </si>
  <si>
    <t>Celkové oprávnené výdavky na projekt (5A=1A+2A+3A+4A)</t>
  </si>
  <si>
    <t>Požadovaná výška finančného príspevku z verejných zdrojov</t>
  </si>
  <si>
    <t>Výška financovania z vlastných zdrojov (7A=5A-6A)</t>
  </si>
  <si>
    <t>Ostatné výdavky na projekt nezahrnuté v bodoch 1A, 2A, 3A a 4A (neoprávnené výdavky)</t>
  </si>
  <si>
    <t>Celkový objem výdavkov na projekt (9A=5A+8A)</t>
  </si>
  <si>
    <t>1B.</t>
  </si>
  <si>
    <t>3B.</t>
  </si>
  <si>
    <t>4B.</t>
  </si>
  <si>
    <t>5B.</t>
  </si>
  <si>
    <t>6B.</t>
  </si>
  <si>
    <t>7B.</t>
  </si>
  <si>
    <t>8B.</t>
  </si>
  <si>
    <t>9B.</t>
  </si>
  <si>
    <t>2B.</t>
  </si>
  <si>
    <t>Celkové oprávnené výdavky na projekt (5B=1B+2B+3B+4B)</t>
  </si>
  <si>
    <t>Výška financovania z vlastných zdrojov (7B=5B-6B)</t>
  </si>
  <si>
    <t>Ostatné výdavky na projekt nezahrnuté v bodoch 1B, 2B, 3B a 4B (neoprávnené výdavky)</t>
  </si>
  <si>
    <t>Celkový objem výdavkov na projekt (9B=5B+8B)</t>
  </si>
  <si>
    <t>Celkový objem výdavkov na projekt (9=5+8)</t>
  </si>
  <si>
    <t>poplatky projektantom, inžinierom a konzultantom za stavebný dozor</t>
  </si>
  <si>
    <t>poradenstvo v oblasti enviro. a ekon. udržateľnosti vr. štúdií uskutočniteľnosti</t>
  </si>
  <si>
    <t>Kontrola vyplnenia</t>
  </si>
  <si>
    <t>Tabuľka č. 6</t>
  </si>
  <si>
    <t>výdavky nastavebný dozor, projektový dokumentácia a poradenstvo v oblasti enviro. a ekon. udržateľnosti vr. štúdií uskutočniteľnosti</t>
  </si>
  <si>
    <t>Aktivita</t>
  </si>
  <si>
    <t>výstavba a rekonštrukcia miestnych komunikácií, lávok, mostov, chodníkov  a záchytných parkovísk, autobusových zastávok</t>
  </si>
  <si>
    <t>výstavba, rekonštrukcia, modernizácia, dostavba kanalizácie, vodovodu, alebo čistiarne odpadových vôd</t>
  </si>
  <si>
    <t>zlepšenie vzhľadu obcí – úprava a tvorba verejných priestranstiev, námestí, parkov a pod.</t>
  </si>
  <si>
    <t>výstavba, rekonštrukcia a údržba odvodňovacích kanálov, prehlbovanie existujúcich obecných studní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</si>
</sst>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6" fillId="3" borderId="18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5" fillId="0" borderId="23" xfId="0" applyNumberFormat="1" applyFont="1" applyBorder="1" applyAlignment="1" applyProtection="1">
      <alignment vertical="center" wrapText="1"/>
      <protection locked="0"/>
    </xf>
    <xf numFmtId="4" fontId="5" fillId="0" borderId="19" xfId="0" applyNumberFormat="1" applyFont="1" applyBorder="1" applyAlignment="1" applyProtection="1">
      <alignment vertical="center" wrapText="1"/>
      <protection locked="0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12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4" fontId="6" fillId="0" borderId="20" xfId="0" applyNumberFormat="1" applyFont="1" applyBorder="1" applyAlignment="1" applyProtection="1">
      <alignment vertical="center"/>
      <protection hidden="1"/>
    </xf>
    <xf numFmtId="4" fontId="6" fillId="0" borderId="13" xfId="0" applyNumberFormat="1" applyFont="1" applyBorder="1" applyAlignment="1" applyProtection="1">
      <alignment vertical="center"/>
      <protection hidden="1"/>
    </xf>
    <xf numFmtId="0" fontId="7" fillId="4" borderId="27" xfId="0" applyFont="1" applyFill="1" applyBorder="1" applyAlignment="1">
      <alignment horizontal="center" vertical="center"/>
    </xf>
    <xf numFmtId="4" fontId="6" fillId="4" borderId="20" xfId="0" applyNumberFormat="1" applyFont="1" applyFill="1" applyBorder="1" applyAlignment="1" applyProtection="1">
      <alignment vertical="center"/>
      <protection hidden="1"/>
    </xf>
    <xf numFmtId="0" fontId="7" fillId="4" borderId="28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 applyProtection="1">
      <alignment vertical="center"/>
      <protection hidden="1"/>
    </xf>
    <xf numFmtId="4" fontId="6" fillId="4" borderId="13" xfId="0" applyNumberFormat="1" applyFont="1" applyFill="1" applyBorder="1" applyAlignment="1" applyProtection="1">
      <alignment vertical="center"/>
      <protection hidden="1"/>
    </xf>
    <xf numFmtId="0" fontId="7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6" fillId="2" borderId="32" xfId="0" applyNumberFormat="1" applyFont="1" applyFill="1" applyBorder="1" applyAlignment="1" applyProtection="1">
      <alignment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>
      <alignment vertical="center"/>
    </xf>
    <xf numFmtId="0" fontId="7" fillId="8" borderId="3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left" vertical="center"/>
    </xf>
    <xf numFmtId="4" fontId="6" fillId="0" borderId="4" xfId="0" applyNumberFormat="1" applyFont="1" applyBorder="1" applyAlignment="1" applyProtection="1">
      <alignment vertical="center"/>
      <protection locked="0"/>
    </xf>
    <xf numFmtId="0" fontId="6" fillId="2" borderId="36" xfId="0" applyFont="1" applyFill="1" applyBorder="1" applyAlignment="1">
      <alignment vertical="center"/>
    </xf>
    <xf numFmtId="0" fontId="6" fillId="2" borderId="45" xfId="0" applyFont="1" applyFill="1" applyBorder="1" applyAlignment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4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7" borderId="1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 applyProtection="1">
      <alignment vertical="center"/>
      <protection hidden="1"/>
    </xf>
    <xf numFmtId="10" fontId="4" fillId="7" borderId="2" xfId="0" applyNumberFormat="1" applyFont="1" applyFill="1" applyBorder="1" applyAlignment="1" applyProtection="1">
      <alignment vertical="center"/>
      <protection hidden="1"/>
    </xf>
    <xf numFmtId="10" fontId="4" fillId="7" borderId="36" xfId="0" applyNumberFormat="1" applyFont="1" applyFill="1" applyBorder="1" applyAlignment="1" applyProtection="1">
      <alignment vertical="center"/>
      <protection hidden="1"/>
    </xf>
    <xf numFmtId="4" fontId="7" fillId="8" borderId="33" xfId="0" applyNumberFormat="1" applyFont="1" applyFill="1" applyBorder="1" applyAlignment="1" applyProtection="1">
      <alignment vertical="center"/>
      <protection hidden="1"/>
    </xf>
    <xf numFmtId="10" fontId="7" fillId="8" borderId="33" xfId="0" applyNumberFormat="1" applyFont="1" applyFill="1" applyBorder="1" applyAlignment="1" applyProtection="1">
      <alignment vertical="center"/>
      <protection hidden="1"/>
    </xf>
    <xf numFmtId="4" fontId="4" fillId="7" borderId="36" xfId="0" applyNumberFormat="1" applyFont="1" applyFill="1" applyBorder="1" applyAlignment="1" applyProtection="1">
      <alignment vertical="center"/>
      <protection hidden="1"/>
    </xf>
    <xf numFmtId="4" fontId="7" fillId="8" borderId="35" xfId="0" applyNumberFormat="1" applyFont="1" applyFill="1" applyBorder="1" applyAlignment="1" applyProtection="1">
      <alignment vertical="center"/>
      <protection hidden="1"/>
    </xf>
    <xf numFmtId="10" fontId="7" fillId="8" borderId="34" xfId="0" applyNumberFormat="1" applyFont="1" applyFill="1" applyBorder="1" applyAlignment="1" applyProtection="1">
      <alignment vertical="center"/>
      <protection hidden="1"/>
    </xf>
    <xf numFmtId="0" fontId="7" fillId="7" borderId="40" xfId="0" applyFont="1" applyFill="1" applyBorder="1" applyAlignment="1">
      <alignment horizontal="center" vertical="center"/>
    </xf>
    <xf numFmtId="4" fontId="4" fillId="7" borderId="19" xfId="0" applyNumberFormat="1" applyFont="1" applyFill="1" applyBorder="1" applyAlignment="1" applyProtection="1">
      <alignment vertical="center"/>
      <protection hidden="1"/>
    </xf>
    <xf numFmtId="4" fontId="4" fillId="0" borderId="19" xfId="0" applyNumberFormat="1" applyFont="1" applyFill="1" applyBorder="1" applyAlignment="1" applyProtection="1">
      <alignment vertical="center"/>
      <protection locked="0"/>
    </xf>
    <xf numFmtId="10" fontId="4" fillId="7" borderId="19" xfId="0" applyNumberFormat="1" applyFont="1" applyFill="1" applyBorder="1" applyAlignment="1" applyProtection="1">
      <alignment vertical="center"/>
      <protection hidden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 wrapText="1"/>
    </xf>
    <xf numFmtId="10" fontId="4" fillId="7" borderId="22" xfId="0" applyNumberFormat="1" applyFont="1" applyFill="1" applyBorder="1" applyAlignment="1" applyProtection="1">
      <alignment vertical="center"/>
      <protection hidden="1"/>
    </xf>
    <xf numFmtId="10" fontId="4" fillId="7" borderId="20" xfId="0" applyNumberFormat="1" applyFont="1" applyFill="1" applyBorder="1" applyAlignment="1" applyProtection="1">
      <alignment vertical="center"/>
      <protection hidden="1"/>
    </xf>
    <xf numFmtId="10" fontId="4" fillId="7" borderId="37" xfId="0" applyNumberFormat="1" applyFont="1" applyFill="1" applyBorder="1" applyAlignment="1" applyProtection="1">
      <alignment vertical="center"/>
      <protection hidden="1"/>
    </xf>
    <xf numFmtId="4" fontId="6" fillId="2" borderId="23" xfId="0" applyNumberFormat="1" applyFont="1" applyFill="1" applyBorder="1" applyAlignment="1" applyProtection="1">
      <alignment vertical="center"/>
      <protection hidden="1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4" xfId="0" applyNumberFormat="1" applyFont="1" applyFill="1" applyBorder="1" applyAlignment="1" applyProtection="1">
      <alignment vertical="center"/>
      <protection hidden="1"/>
    </xf>
    <xf numFmtId="4" fontId="6" fillId="2" borderId="12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3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2" borderId="19" xfId="0" applyFont="1" applyFill="1" applyBorder="1" applyAlignment="1" applyProtection="1">
      <alignment vertical="center"/>
      <protection hidden="1"/>
    </xf>
    <xf numFmtId="0" fontId="6" fillId="2" borderId="2" xfId="0" applyFont="1" applyFill="1" applyBorder="1" applyAlignment="1" applyProtection="1">
      <alignment vertical="center"/>
      <protection hidden="1"/>
    </xf>
    <xf numFmtId="0" fontId="9" fillId="0" borderId="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4" fontId="9" fillId="0" borderId="2" xfId="0" applyNumberFormat="1" applyFont="1" applyBorder="1" applyAlignment="1" applyProtection="1">
      <alignment horizontal="right" vertical="center" wrapText="1"/>
      <protection hidden="1"/>
    </xf>
    <xf numFmtId="4" fontId="9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8" borderId="35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 hidden="1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hidden="1"/>
    </xf>
    <xf numFmtId="4" fontId="9" fillId="0" borderId="0" xfId="0" applyNumberFormat="1" applyFont="1" applyBorder="1" applyAlignment="1" applyProtection="1">
      <alignment horizontal="right" vertical="center" wrapText="1"/>
      <protection hidden="1"/>
    </xf>
    <xf numFmtId="0" fontId="3" fillId="0" borderId="2" xfId="0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7" fillId="0" borderId="0" xfId="0" applyFont="1" applyFill="1"/>
    <xf numFmtId="4" fontId="0" fillId="0" borderId="0" xfId="0" applyNumberFormat="1"/>
    <xf numFmtId="4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" fontId="1" fillId="0" borderId="0" xfId="0" applyNumberFormat="1" applyFont="1" applyAlignment="1" applyProtection="1">
      <alignment vertical="center"/>
    </xf>
    <xf numFmtId="0" fontId="8" fillId="0" borderId="2" xfId="0" applyFont="1" applyFill="1" applyBorder="1" applyAlignment="1">
      <alignment horizontal="center" vertical="center"/>
    </xf>
    <xf numFmtId="0" fontId="1" fillId="11" borderId="0" xfId="0" applyFont="1" applyFill="1" applyAlignment="1" applyProtection="1">
      <alignment horizontal="center" vertical="center"/>
      <protection locked="0"/>
    </xf>
    <xf numFmtId="0" fontId="3" fillId="0" borderId="5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left" vertical="center"/>
      <protection locked="0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4" fillId="5" borderId="2" xfId="0" applyFont="1" applyFill="1" applyBorder="1" applyAlignment="1">
      <alignment horizontal="left" vertical="center"/>
    </xf>
    <xf numFmtId="0" fontId="7" fillId="8" borderId="35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left" vertical="center"/>
      <protection hidden="1"/>
    </xf>
    <xf numFmtId="0" fontId="8" fillId="10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hidden="1"/>
    </xf>
    <xf numFmtId="0" fontId="3" fillId="0" borderId="5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 applyProtection="1">
      <alignment vertical="center"/>
      <protection hidden="1"/>
    </xf>
    <xf numFmtId="0" fontId="8" fillId="0" borderId="0" xfId="0" applyFont="1" applyAlignment="1">
      <alignment horizontal="left" vertical="center"/>
    </xf>
    <xf numFmtId="0" fontId="9" fillId="0" borderId="5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álne" xfId="0" builtinId="0"/>
  </cellStyles>
  <dxfs count="5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H$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7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</xdr:row>
          <xdr:rowOff>47625</xdr:rowOff>
        </xdr:from>
        <xdr:to>
          <xdr:col>1</xdr:col>
          <xdr:colOff>438150</xdr:colOff>
          <xdr:row>3</xdr:row>
          <xdr:rowOff>228600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</xdr:row>
          <xdr:rowOff>57150</xdr:rowOff>
        </xdr:from>
        <xdr:to>
          <xdr:col>1</xdr:col>
          <xdr:colOff>438150</xdr:colOff>
          <xdr:row>4</xdr:row>
          <xdr:rowOff>238125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</xdr:row>
          <xdr:rowOff>28575</xdr:rowOff>
        </xdr:from>
        <xdr:to>
          <xdr:col>1</xdr:col>
          <xdr:colOff>438150</xdr:colOff>
          <xdr:row>5</xdr:row>
          <xdr:rowOff>209550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</xdr:row>
          <xdr:rowOff>28575</xdr:rowOff>
        </xdr:from>
        <xdr:to>
          <xdr:col>1</xdr:col>
          <xdr:colOff>438150</xdr:colOff>
          <xdr:row>6</xdr:row>
          <xdr:rowOff>209550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7" workbookViewId="0">
      <selection activeCell="I19" sqref="I19:I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45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  <c r="R5" s="125" t="s">
        <v>121</v>
      </c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  <c r="R6" s="125" t="s">
        <v>79</v>
      </c>
    </row>
    <row r="7" spans="1:18" ht="12.75" x14ac:dyDescent="0.2">
      <c r="A7" s="23"/>
      <c r="R7" s="125" t="s">
        <v>122</v>
      </c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2016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55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2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2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11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2016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15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ref="H83:H129" si="5">ROUNDDOWN(F83*G83,2)</f>
        <v>0</v>
      </c>
      <c r="I83" s="32"/>
      <c r="J83" s="32"/>
      <c r="K83" s="32"/>
      <c r="L83" s="32"/>
      <c r="M83" s="27">
        <f t="shared" ref="M83:M129" si="6">SUM(I83:L83)</f>
        <v>0</v>
      </c>
      <c r="N83" s="26" t="str">
        <f t="shared" ref="N83:N129" si="7">IF(ROUNDDOWN(F83*G83,2)-ROUNDDOWN(SUM(I83:L83),2)=0,"","zlý súčet")</f>
        <v/>
      </c>
      <c r="O83" s="36"/>
      <c r="P83" s="39">
        <f t="shared" ref="P83:P129" si="8">M83-O83</f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si="5"/>
        <v>0</v>
      </c>
      <c r="I84" s="32"/>
      <c r="J84" s="32"/>
      <c r="K84" s="32"/>
      <c r="L84" s="32"/>
      <c r="M84" s="27">
        <f t="shared" si="6"/>
        <v>0</v>
      </c>
      <c r="N84" s="26" t="str">
        <f t="shared" si="7"/>
        <v/>
      </c>
      <c r="O84" s="36"/>
      <c r="P84" s="39">
        <f t="shared" si="8"/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jxntilmzU8aUE33/qPhV9uRv1pj4eEZz+/4wcpBCemAql8ios1bydqKmeZWOQ49qteWnYf20J+IaTY2A1JWeFg==" saltValue="RmijKWy+tTCeP/FKlPj3tA==" spinCount="100000" sheet="1" objects="1" scenarios="1"/>
  <mergeCells count="125"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9:C10"/>
    <mergeCell ref="F9:P9"/>
    <mergeCell ref="F17:P17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</mergeCells>
  <conditionalFormatting sqref="N19:N129">
    <cfRule type="cellIs" dxfId="53" priority="4" operator="equal">
      <formula>"zlý súčet"</formula>
    </cfRule>
  </conditionalFormatting>
  <conditionalFormatting sqref="N1">
    <cfRule type="cellIs" dxfId="52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$R$4:$R$7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2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17" sqref="B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3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67" t="s">
        <v>21</v>
      </c>
      <c r="B7" s="166" t="s">
        <v>26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9" t="s">
        <v>39</v>
      </c>
    </row>
    <row r="8" spans="1:14" ht="24.95" customHeight="1" thickBot="1" x14ac:dyDescent="0.25">
      <c r="A8" s="168"/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32</v>
      </c>
      <c r="H8" s="46" t="s">
        <v>33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170"/>
    </row>
    <row r="9" spans="1:14" ht="24.95" customHeight="1" x14ac:dyDescent="0.2">
      <c r="A9" s="41">
        <v>2016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si="0"/>
        <v>0</v>
      </c>
    </row>
    <row r="11" spans="1:14" ht="24.95" customHeight="1" x14ac:dyDescent="0.2">
      <c r="A11" s="41">
        <v>2018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jdsS75ybhN16LwGYjKGbGYrmqGrA76qvzrwDYqU8aJB9SoUh0hDnrZkzBOkaAHaJLdhfsuOyDJP/gzLte2qFjQ==" saltValue="TWCjq1vJfrFtd8a3uCvULQ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workbookViewId="0">
      <selection activeCell="E16" sqref="E16"/>
    </sheetView>
  </sheetViews>
  <sheetFormatPr defaultRowHeight="15" x14ac:dyDescent="0.25"/>
  <cols>
    <col min="1" max="2" width="7.85546875" customWidth="1"/>
    <col min="3" max="3" width="32.7109375" customWidth="1"/>
    <col min="4" max="4" width="20.140625" customWidth="1"/>
    <col min="5" max="5" width="15.85546875" customWidth="1"/>
    <col min="6" max="6" width="19.42578125" customWidth="1"/>
    <col min="8" max="8" width="10" hidden="1" customWidth="1"/>
    <col min="12" max="12" width="10" bestFit="1" customWidth="1"/>
    <col min="14" max="14" width="10.140625" bestFit="1" customWidth="1"/>
  </cols>
  <sheetData>
    <row r="1" spans="1:14" x14ac:dyDescent="0.25">
      <c r="A1" s="126" t="s">
        <v>124</v>
      </c>
      <c r="B1" s="126"/>
    </row>
    <row r="2" spans="1:14" x14ac:dyDescent="0.25">
      <c r="A2" s="126" t="s">
        <v>75</v>
      </c>
      <c r="B2" s="126"/>
      <c r="H2" s="134">
        <v>0</v>
      </c>
    </row>
    <row r="3" spans="1:14" x14ac:dyDescent="0.25">
      <c r="A3" s="126"/>
      <c r="B3" s="126"/>
    </row>
    <row r="4" spans="1:14" ht="23.1" customHeight="1" x14ac:dyDescent="0.25">
      <c r="A4" s="172" t="s">
        <v>126</v>
      </c>
      <c r="B4" s="133"/>
      <c r="C4" s="177" t="s">
        <v>127</v>
      </c>
      <c r="D4" s="177"/>
      <c r="E4" s="177"/>
      <c r="F4" s="177"/>
      <c r="G4" s="131"/>
      <c r="H4" s="132">
        <v>100000</v>
      </c>
    </row>
    <row r="5" spans="1:14" ht="23.1" customHeight="1" x14ac:dyDescent="0.25">
      <c r="A5" s="172"/>
      <c r="B5" s="133"/>
      <c r="C5" s="177" t="s">
        <v>128</v>
      </c>
      <c r="D5" s="177"/>
      <c r="E5" s="177"/>
      <c r="F5" s="177"/>
      <c r="G5" s="131"/>
      <c r="H5" s="132">
        <v>150000</v>
      </c>
    </row>
    <row r="6" spans="1:14" ht="23.1" customHeight="1" x14ac:dyDescent="0.25">
      <c r="A6" s="172"/>
      <c r="B6" s="133"/>
      <c r="C6" s="177" t="s">
        <v>129</v>
      </c>
      <c r="D6" s="177"/>
      <c r="E6" s="177"/>
      <c r="F6" s="177"/>
      <c r="G6" s="131"/>
      <c r="H6" s="132">
        <v>100000</v>
      </c>
    </row>
    <row r="7" spans="1:14" ht="23.1" customHeight="1" x14ac:dyDescent="0.25">
      <c r="A7" s="172"/>
      <c r="B7" s="133"/>
      <c r="C7" s="177" t="s">
        <v>130</v>
      </c>
      <c r="D7" s="177"/>
      <c r="E7" s="177"/>
      <c r="F7" s="177"/>
      <c r="G7" s="131"/>
      <c r="H7" s="132">
        <v>50000</v>
      </c>
    </row>
    <row r="9" spans="1:14" ht="18" customHeight="1" x14ac:dyDescent="0.25">
      <c r="A9" s="173" t="s">
        <v>59</v>
      </c>
      <c r="B9" s="173"/>
      <c r="C9" s="173"/>
      <c r="D9" s="173"/>
      <c r="E9" s="173"/>
      <c r="F9" s="173"/>
    </row>
    <row r="10" spans="1:14" ht="25.5" x14ac:dyDescent="0.25">
      <c r="A10" s="102" t="s">
        <v>60</v>
      </c>
      <c r="B10" s="185" t="s">
        <v>61</v>
      </c>
      <c r="C10" s="186"/>
      <c r="D10" s="187"/>
      <c r="E10" s="103" t="s">
        <v>62</v>
      </c>
      <c r="F10" s="102" t="s">
        <v>63</v>
      </c>
    </row>
    <row r="11" spans="1:14" ht="17.100000000000001" customHeight="1" x14ac:dyDescent="0.25">
      <c r="A11" s="102" t="s">
        <v>64</v>
      </c>
      <c r="B11" s="179" t="s">
        <v>80</v>
      </c>
      <c r="C11" s="180"/>
      <c r="D11" s="181"/>
      <c r="E11" s="106">
        <f>IF(F11=0,0,(1-((F12+F13+F14)/F11))*100)</f>
        <v>0</v>
      </c>
      <c r="F11" s="104">
        <f>F21+F31</f>
        <v>0</v>
      </c>
    </row>
    <row r="12" spans="1:14" ht="24.95" customHeight="1" x14ac:dyDescent="0.25">
      <c r="A12" s="102" t="s">
        <v>65</v>
      </c>
      <c r="B12" s="174" t="s">
        <v>81</v>
      </c>
      <c r="C12" s="175"/>
      <c r="D12" s="176"/>
      <c r="E12" s="106">
        <f>IF(OR(F12=0,F11=0),0,F12/$F$11*100)</f>
        <v>0</v>
      </c>
      <c r="F12" s="104">
        <f>F22+F32</f>
        <v>0</v>
      </c>
      <c r="H12" s="127"/>
      <c r="J12" s="128"/>
      <c r="K12" s="128"/>
      <c r="L12" s="128"/>
      <c r="M12" s="128"/>
      <c r="N12" s="128"/>
    </row>
    <row r="13" spans="1:14" ht="24.95" customHeight="1" x14ac:dyDescent="0.25">
      <c r="A13" s="102" t="s">
        <v>66</v>
      </c>
      <c r="B13" s="174" t="s">
        <v>82</v>
      </c>
      <c r="C13" s="175"/>
      <c r="D13" s="176"/>
      <c r="E13" s="106">
        <f>IF(OR(F13=0,F11=0),0,F13/$F$11*100)</f>
        <v>0</v>
      </c>
      <c r="F13" s="104">
        <f>F23+F33</f>
        <v>0</v>
      </c>
      <c r="H13" s="127"/>
      <c r="J13" s="128"/>
      <c r="K13" s="128"/>
      <c r="L13" s="128"/>
      <c r="M13" s="128"/>
      <c r="N13" s="128"/>
    </row>
    <row r="14" spans="1:14" ht="24.75" customHeight="1" x14ac:dyDescent="0.25">
      <c r="A14" s="102" t="s">
        <v>67</v>
      </c>
      <c r="B14" s="174" t="s">
        <v>83</v>
      </c>
      <c r="C14" s="175"/>
      <c r="D14" s="176"/>
      <c r="E14" s="106">
        <f>IF(OR(F14=0,F11=0),0,F14/$F$11*100)</f>
        <v>0</v>
      </c>
      <c r="F14" s="104">
        <f>F24+F34</f>
        <v>0</v>
      </c>
      <c r="J14" s="128"/>
      <c r="K14" s="128"/>
      <c r="L14" s="129"/>
      <c r="M14" s="128"/>
      <c r="N14" s="128"/>
    </row>
    <row r="15" spans="1:14" ht="17.100000000000001" customHeight="1" x14ac:dyDescent="0.25">
      <c r="A15" s="102" t="s">
        <v>69</v>
      </c>
      <c r="B15" s="174" t="s">
        <v>84</v>
      </c>
      <c r="C15" s="175"/>
      <c r="D15" s="176"/>
      <c r="E15" s="122">
        <f>SUM(E11:E14)</f>
        <v>0</v>
      </c>
      <c r="F15" s="104">
        <f>SUM(F11:F14)</f>
        <v>0</v>
      </c>
      <c r="K15" s="128"/>
      <c r="L15" s="128"/>
      <c r="M15" s="128"/>
      <c r="N15" s="128"/>
    </row>
    <row r="16" spans="1:14" ht="16.5" customHeight="1" x14ac:dyDescent="0.25">
      <c r="A16" s="102" t="s">
        <v>70</v>
      </c>
      <c r="B16" s="174" t="s">
        <v>85</v>
      </c>
      <c r="C16" s="175"/>
      <c r="D16" s="176"/>
      <c r="E16" s="123" t="s">
        <v>68</v>
      </c>
      <c r="F16" s="105">
        <f>F26+F36</f>
        <v>0</v>
      </c>
      <c r="J16" s="128"/>
      <c r="K16" s="128"/>
      <c r="L16" s="128"/>
      <c r="M16" s="128"/>
      <c r="N16" s="128"/>
    </row>
    <row r="17" spans="1:14" ht="17.100000000000001" customHeight="1" x14ac:dyDescent="0.25">
      <c r="A17" s="102" t="s">
        <v>71</v>
      </c>
      <c r="B17" s="174" t="s">
        <v>86</v>
      </c>
      <c r="C17" s="175"/>
      <c r="D17" s="176"/>
      <c r="E17" s="123" t="s">
        <v>68</v>
      </c>
      <c r="F17" s="104">
        <f>F15-F16</f>
        <v>0</v>
      </c>
      <c r="J17" s="128"/>
      <c r="K17" s="128"/>
      <c r="L17" s="128"/>
      <c r="M17" s="128"/>
      <c r="N17" s="128"/>
    </row>
    <row r="18" spans="1:14" ht="24.95" customHeight="1" x14ac:dyDescent="0.25">
      <c r="A18" s="120" t="s">
        <v>88</v>
      </c>
      <c r="B18" s="174" t="s">
        <v>87</v>
      </c>
      <c r="C18" s="175"/>
      <c r="D18" s="176"/>
      <c r="E18" s="123" t="s">
        <v>68</v>
      </c>
      <c r="F18" s="104">
        <f>F28+F38</f>
        <v>0</v>
      </c>
      <c r="J18" s="128"/>
      <c r="K18" s="128"/>
      <c r="L18" s="128"/>
      <c r="M18" s="128"/>
      <c r="N18" s="128"/>
    </row>
    <row r="19" spans="1:14" ht="17.100000000000001" customHeight="1" x14ac:dyDescent="0.25">
      <c r="A19" s="120" t="s">
        <v>89</v>
      </c>
      <c r="B19" s="174" t="s">
        <v>120</v>
      </c>
      <c r="C19" s="175"/>
      <c r="D19" s="176"/>
      <c r="E19" s="123" t="s">
        <v>68</v>
      </c>
      <c r="F19" s="104">
        <f>F15+F18</f>
        <v>0</v>
      </c>
      <c r="J19" s="128"/>
      <c r="K19" s="128"/>
      <c r="L19" s="128"/>
      <c r="M19" s="128"/>
      <c r="N19" s="128"/>
    </row>
    <row r="20" spans="1:14" ht="18" customHeight="1" x14ac:dyDescent="0.25">
      <c r="A20" s="173" t="s">
        <v>72</v>
      </c>
      <c r="B20" s="173"/>
      <c r="C20" s="173"/>
      <c r="D20" s="173"/>
      <c r="E20" s="173"/>
      <c r="F20" s="173"/>
      <c r="J20" s="128"/>
      <c r="K20" s="128"/>
      <c r="L20" s="128"/>
      <c r="M20" s="128"/>
      <c r="N20" s="128"/>
    </row>
    <row r="21" spans="1:14" ht="17.100000000000001" customHeight="1" x14ac:dyDescent="0.25">
      <c r="A21" s="120" t="s">
        <v>90</v>
      </c>
      <c r="B21" s="179" t="s">
        <v>73</v>
      </c>
      <c r="C21" s="180"/>
      <c r="D21" s="181"/>
      <c r="E21" s="106">
        <f>IF(F21=0,0,(1-((F22+F23+F24)/F21))*100)</f>
        <v>0</v>
      </c>
      <c r="F21" s="104">
        <f>SUMIFS('Výd. 2016'!P19:P129,'Výd. 2016'!D19:D129,"menej rozvinuté regióny",'Výd. 2016'!E19:E129,"")+SUMIFS('Výd. 2017'!P19:P129,'Výd. 2017'!D19:D129,"menej rozvinuté regióny",'Výd. 2017'!E19:E129,"")+SUMIFS('Výd. 2018'!P19:P129,'Výd. 2018'!D19:D129,"menej rozvinuté regióny",'Výd. 2018'!E19:E129,"")+SUMIFS('Výd. 2019'!P19:P129,'Výd. 2019'!D19:D129,"menej rozvinuté regióny",'Výd. 2019'!E19:E129,"")+SUMIFS('Výd. 2020'!P19:P129,'Výd. 2020'!D19:D129,"menej rozvinuté regióny",'Výd. 2020'!E19:E129,"")+SUMIFS('Výd. 2021'!P19:P129,'Výd. 2021'!D19:D129,"menej rozvinuté regióny",'Výd. 2021'!E19:E129,"")+SUMIFS('Výd. 2022'!P19:P129,'Výd. 2022'!D19:D129,"menej rozvinuté regióny",'Výd. 2022'!E19:E129,"")+SUMIFS('Výd. 2023'!P19:P129,'Výd. 2023'!D19:D129,"menej rozvinuté regióny",'Výd. 2023'!E19:E129,"")</f>
        <v>0</v>
      </c>
      <c r="J21" s="128"/>
      <c r="K21" s="128"/>
      <c r="L21" s="128"/>
      <c r="M21" s="128"/>
      <c r="N21" s="128"/>
    </row>
    <row r="22" spans="1:14" ht="16.5" customHeight="1" x14ac:dyDescent="0.25">
      <c r="A22" s="120" t="s">
        <v>91</v>
      </c>
      <c r="B22" s="174" t="s">
        <v>99</v>
      </c>
      <c r="C22" s="175"/>
      <c r="D22" s="176"/>
      <c r="E22" s="106">
        <f>IF(OR(F22=0,F21=0),0,F22/$F$21*100)</f>
        <v>0</v>
      </c>
      <c r="F22" s="104">
        <f>SUMIFS('Výd. 2016'!P19:P129,'Výd. 2016'!D19:D129,"menej rozvinuté regióny",'Výd. 2016'!E19:E129,"poplatky projektantom, inžinierom a konzultantom za stavebný dozor")+SUMIFS('Výd. 2017'!P19:P129,'Výd. 2017'!D19:D129,"menej rozvinuté regióny",'Výd. 2017'!E19:E129,"poplatky projektantom, inžinierom a konzultantom za stavebný dozor")+SUMIFS('Výd. 2018'!P19:P129,'Výd. 2018'!D19:D129,"menej rozvinuté regióny",'Výd. 2018'!E19:E129,"poplatky projektantom, inžinierom a konzultantom za stavebný dozor")+SUMIFS('Výd. 2019'!P19:P129,'Výd. 2019'!D19:D129,"menej rozvinuté regióny",'Výd. 2019'!E19:E129,"poplatky projektantom, inžinierom a konzultantom za stavebný dozor")+SUMIFS('Výd. 2020'!P19:P129,'Výd. 2020'!D19:D129,"menej rozvinuté regióny",'Výd. 2020'!E19:E129,"poplatky projektantom, inžinierom a konzultantom za stavebný dozor")+SUMIFS('Výd. 2021'!P19:P129,'Výd. 2021'!D19:D129,"menej rozvinuté regióny",'Výd. 2021'!E19:E129,"poplatky projektantom, inžinierom a konzultantom za stavebný dozor")+SUMIFS('Výd. 2022'!P19:P129,'Výd. 2022'!D19:D129,"menej rozvinuté regióny",'Výd. 2022'!E19:E129,"poplatky projektantom, inžinierom a konzultantom za stavebný dozor")+SUMIFS('Výd. 2023'!P19:P129,'Výd. 2023'!D19:D129,"menej rozvinuté regióny",'Výd. 2023'!E19:E129,"poplatky projektantom, inžinierom a konzultantom za stavebný dozor")</f>
        <v>0</v>
      </c>
      <c r="J22" s="128"/>
      <c r="K22" s="128"/>
      <c r="L22" s="128"/>
      <c r="M22" s="128"/>
      <c r="N22" s="128"/>
    </row>
    <row r="23" spans="1:14" ht="24.95" customHeight="1" x14ac:dyDescent="0.25">
      <c r="A23" s="120" t="s">
        <v>92</v>
      </c>
      <c r="B23" s="174" t="s">
        <v>100</v>
      </c>
      <c r="C23" s="175"/>
      <c r="D23" s="176"/>
      <c r="E23" s="106">
        <f>IF(OR(F23=0,F21=0),0,F23/$F$21*100)</f>
        <v>0</v>
      </c>
      <c r="F23" s="104">
        <f>SUMIFS('Výd. 2016'!P19:P129,'Výd. 2016'!D19:D129,"menej rozvinuté regióny",'Výd. 2016'!E19:E129,"poplatky projektantom, inžinierom a konzultantom za projektovú dokumentáciu")+SUMIFS('Výd. 2017'!P19:P129,'Výd. 2017'!D19:D129,"menej rozvinuté regióny",'Výd. 2017'!E19:E129,"poplatky projektantom, inžinierom a konzultantom za projektovú dokumentáciu")+SUMIFS('Výd. 2018'!P19:P129,'Výd. 2018'!D19:D129,"menej rozvinuté regióny",'Výd. 2018'!E19:E129,"poplatky projektantom, inžinierom a konzultantom za projektovú dokumentáciu")+SUMIFS('Výd. 2019'!P19:P129,'Výd. 2019'!D19:D129,"menej rozvinuté regióny",'Výd. 2019'!E19:E129,"poplatky projektantom, inžinierom a konzultantom za projektovú dokumentáciu")+SUMIFS('Výd. 2020'!P19:P129,'Výd. 2020'!D19:D129,"menej rozvinuté regióny",'Výd. 2020'!E19:E129,"poplatky projektantom, inžinierom a konzultantom za projektovú dokumentáciu")+SUMIFS('Výd. 2021'!P19:P129,'Výd. 2021'!D19:D129,"menej rozvinuté regióny",'Výd. 2021'!E19:E129,"poplatky projektantom, inžinierom a konzultantom za projektovú dokumentáciu")+SUMIFS('Výd. 2022'!P19:P129,'Výd. 2022'!D19:D129,"menej rozvinuté regióny",'Výd. 2022'!E19:E129,"poplatky projektantom, inžinierom a konzultantom za projektovú dokumentáciu")+SUMIFS('Výd. 2023'!P19:P129,'Výd. 2023'!D19:D129,"menej rozvinuté regióny",'Výd. 2023'!E19:E129,"poplatky projektantom, inžinierom a konzultantom za projektovú dokumentáciu")</f>
        <v>0</v>
      </c>
      <c r="J23" s="128"/>
      <c r="K23" s="128"/>
      <c r="L23" s="128"/>
      <c r="M23" s="128"/>
      <c r="N23" s="128"/>
    </row>
    <row r="24" spans="1:14" ht="24.95" customHeight="1" x14ac:dyDescent="0.25">
      <c r="A24" s="120" t="s">
        <v>93</v>
      </c>
      <c r="B24" s="174" t="s">
        <v>101</v>
      </c>
      <c r="C24" s="175"/>
      <c r="D24" s="176"/>
      <c r="E24" s="106">
        <f>IF(OR(F24=0,F21=0),0,F24/$F$21*100)</f>
        <v>0</v>
      </c>
      <c r="F24" s="104">
        <f>SUMIFS('Výd. 2016'!P19:P129,'Výd. 2016'!D19:D129,"menej rozvinuté regióny",'Výd. 2016'!E19:E129,"poradenstvo v oblasti enviro. a ekon. udržateľnosti vr. štúdií uskutočniteľnosti")+SUMIFS('Výd. 2017'!P19:P129,'Výd. 2017'!D19:D129,"menej rozvinuté regióny",'Výd. 2017'!E19:E129,"poradenstvo v oblasti enviro. a ekon. udržateľnosti vr. štúdií uskutočniteľnosti")+SUMIFS('Výd. 2018'!P19:P129,'Výd. 2018'!D19:D129,"menej rozvinuté regióny",'Výd. 2018'!E19:E129,"poradenstvo v oblasti enviro. a ekon. udržateľnosti vr. štúdií uskutočniteľnosti")+SUMIFS('Výd. 2019'!P19:P129,'Výd. 2019'!D19:D129,"menej rozvinuté regióny",'Výd. 2019'!E19:E129,"poradenstvo v oblasti enviro. a ekon. udržateľnosti vr. štúdií uskutočniteľnosti")+SUMIFS('Výd. 2020'!P19:P129,'Výd. 2020'!D19:D129,"menej rozvinuté regióny",'Výd. 2020'!E19:E129,"poradenstvo v oblasti enviro. a ekon. udržateľnosti vr. štúdií uskutočniteľnosti")+SUMIFS('Výd. 2021'!P19:P129,'Výd. 2021'!D19:D129,"menej rozvinuté regióny",'Výd. 2021'!E19:E129,"poradenstvo v oblasti enviro. a ekon. udržateľnosti vr. štúdií uskutočniteľnosti")+SUMIFS('Výd. 2022'!P19:P129,'Výd. 2022'!D19:D129,"menej rozvinuté regióny",'Výd. 2022'!E19:E129,"poradenstvo v oblasti enviro. a ekon. udržateľnosti vr. štúdií uskutočniteľnosti")+SUMIFS('Výd. 2023'!P19:P129,'Výd. 2023'!D19:D129,"menej rozvinuté regióny",'Výd. 2023'!E19:E129,"poradenstvo v oblasti enviro. a ekon. udržateľnosti vr. štúdií uskutočniteľnosti")</f>
        <v>0</v>
      </c>
      <c r="J24" s="128"/>
      <c r="K24" s="128"/>
      <c r="L24" s="128"/>
      <c r="M24" s="128"/>
      <c r="N24" s="128"/>
    </row>
    <row r="25" spans="1:14" ht="17.100000000000001" customHeight="1" x14ac:dyDescent="0.25">
      <c r="A25" s="120" t="s">
        <v>94</v>
      </c>
      <c r="B25" s="179" t="s">
        <v>102</v>
      </c>
      <c r="C25" s="180"/>
      <c r="D25" s="181"/>
      <c r="E25" s="106">
        <f>SUM(E21:E24)</f>
        <v>0</v>
      </c>
      <c r="F25" s="104">
        <f>SUM(F21:F24)</f>
        <v>0</v>
      </c>
    </row>
    <row r="26" spans="1:14" ht="17.100000000000001" customHeight="1" x14ac:dyDescent="0.25">
      <c r="A26" s="120" t="s">
        <v>95</v>
      </c>
      <c r="B26" s="174" t="s">
        <v>103</v>
      </c>
      <c r="C26" s="175"/>
      <c r="D26" s="176"/>
      <c r="E26" s="106">
        <f>IF(OR(F25=0,F26=0),0,F26/F25*100)</f>
        <v>0</v>
      </c>
      <c r="F26" s="105">
        <f>TRANSPOSE('Intenzita pomoci'!D16)</f>
        <v>0</v>
      </c>
    </row>
    <row r="27" spans="1:14" ht="18" customHeight="1" x14ac:dyDescent="0.25">
      <c r="A27" s="120" t="s">
        <v>96</v>
      </c>
      <c r="B27" s="179" t="s">
        <v>104</v>
      </c>
      <c r="C27" s="180"/>
      <c r="D27" s="181"/>
      <c r="E27" s="106">
        <f>E25-E26</f>
        <v>0</v>
      </c>
      <c r="F27" s="104">
        <f>F25-F26</f>
        <v>0</v>
      </c>
    </row>
    <row r="28" spans="1:14" ht="24.95" customHeight="1" x14ac:dyDescent="0.25">
      <c r="A28" s="120" t="s">
        <v>97</v>
      </c>
      <c r="B28" s="174" t="s">
        <v>105</v>
      </c>
      <c r="C28" s="175"/>
      <c r="D28" s="176"/>
      <c r="E28" s="124" t="s">
        <v>68</v>
      </c>
      <c r="F28" s="121"/>
    </row>
    <row r="29" spans="1:14" ht="17.100000000000001" customHeight="1" x14ac:dyDescent="0.25">
      <c r="A29" s="120" t="s">
        <v>98</v>
      </c>
      <c r="B29" s="174" t="s">
        <v>106</v>
      </c>
      <c r="C29" s="175"/>
      <c r="D29" s="176"/>
      <c r="E29" s="124" t="s">
        <v>68</v>
      </c>
      <c r="F29" s="104">
        <f>F28+F25</f>
        <v>0</v>
      </c>
    </row>
    <row r="30" spans="1:14" ht="18" customHeight="1" x14ac:dyDescent="0.25">
      <c r="A30" s="173" t="s">
        <v>74</v>
      </c>
      <c r="B30" s="173"/>
      <c r="C30" s="173"/>
      <c r="D30" s="173"/>
      <c r="E30" s="173"/>
      <c r="F30" s="173"/>
    </row>
    <row r="31" spans="1:14" ht="17.100000000000001" customHeight="1" x14ac:dyDescent="0.25">
      <c r="A31" s="120" t="s">
        <v>107</v>
      </c>
      <c r="B31" s="179" t="s">
        <v>73</v>
      </c>
      <c r="C31" s="180"/>
      <c r="D31" s="181"/>
      <c r="E31" s="106">
        <f>IF(F31=0,0,(1-((F32+F33+F34)/F31))*100)</f>
        <v>0</v>
      </c>
      <c r="F31" s="105">
        <f>SUMIFS('Výd. 2016'!P19:P129,'Výd. 2016'!D19:D129,"ostatné regióny",'Výd. 2016'!E19:E129,"")+SUMIFS('Výd. 2017'!P19:P129,'Výd. 2017'!D19:D129,"ostatné regióny",'Výd. 2017'!E19:E129,"")+SUMIFS('Výd. 2018'!P19:P129,'Výd. 2018'!D19:D129,"ostatné regióny",'Výd. 2018'!E19:E129,"")+SUMIFS('Výd. 2019'!P19:P129,'Výd. 2019'!D19:D129,"ostatné regióny",'Výd. 2019'!E19:E129,"")+SUMIFS('Výd. 2020'!P19:P129,'Výd. 2020'!D19:D129,"ostatné regióny",'Výd. 2020'!E19:E129,"")+SUMIFS('Výd. 2021'!P19:P129,'Výd. 2021'!D19:D129,"ostatné regióny",'Výd. 2021'!E19:E129,"")+SUMIFS('Výd. 2022'!P19:P129,'Výd. 2022'!D19:D129,"ostatné regióny",'Výd. 2022'!E19:E129,"")+SUMIFS('Výd. 2023'!P19:P129,'Výd. 2023'!D19:D129,"ostatné regióny",'Výd. 2023'!E19:E129,"")</f>
        <v>0</v>
      </c>
    </row>
    <row r="32" spans="1:14" ht="16.5" customHeight="1" x14ac:dyDescent="0.25">
      <c r="A32" s="120" t="s">
        <v>115</v>
      </c>
      <c r="B32" s="174" t="s">
        <v>99</v>
      </c>
      <c r="C32" s="175"/>
      <c r="D32" s="176"/>
      <c r="E32" s="106">
        <f>IF(OR(F32=0,F31=0),0,F32/$F$31*100)</f>
        <v>0</v>
      </c>
      <c r="F32" s="105">
        <f>SUMIFS('Výd. 2016'!P19:P129,'Výd. 2016'!D19:D129,"ostatné regióny",'Výd. 2016'!E19:E129,"poplatky projektantom, inžinierom a konzultantom za stavebný dozor")+SUMIFS('Výd. 2017'!P19:P129,'Výd. 2017'!D19:D129,"ostatné regióny",'Výd. 2017'!E19:E129,"poplatky projektantom, inžinierom a konzultantom za stavebný dozor")+SUMIFS('Výd. 2018'!P19:P129,'Výd. 2018'!D19:D129,"ostatné regióny",'Výd. 2018'!E19:E129,"poplatky projektantom, inžinierom a konzultantom za stavebný dozor")+SUMIFS('Výd. 2019'!P19:P129,'Výd. 2019'!D19:D129,"ostatné regióny",'Výd. 2019'!E19:E129,"poplatky projektantom, inžinierom a konzultantom za stavebný dozor")+SUMIFS('Výd. 2020'!P19:P129,'Výd. 2020'!D19:D129,"ostatné regióny",'Výd. 2020'!E19:E129,"poplatky projektantom, inžinierom a konzultantom za stavebný dozor")+SUMIFS('Výd. 2021'!P19:P129,'Výd. 2021'!D19:D129,"ostatné regióny",'Výd. 2021'!E19:E129,"poplatky projektantom, inžinierom a konzultantom za stavebný dozor")+SUMIFS('Výd. 2022'!P19:P129,'Výd. 2022'!D19:D129,"ostatné regióny",'Výd. 2022'!E19:E129,"poplatky projektantom, inžinierom a konzultantom za stavebný dozor")+SUMIFS('Výd. 2023'!P19:P129,'Výd. 2023'!D19:D129,"ostatné regióny",'Výd. 2023'!E19:E129,"poplatky projektantom, inžinierom a konzultantom za stavebný dozor")</f>
        <v>0</v>
      </c>
      <c r="L32" s="130"/>
    </row>
    <row r="33" spans="1:6" ht="24.95" customHeight="1" x14ac:dyDescent="0.25">
      <c r="A33" s="120" t="s">
        <v>108</v>
      </c>
      <c r="B33" s="174" t="s">
        <v>100</v>
      </c>
      <c r="C33" s="175"/>
      <c r="D33" s="176"/>
      <c r="E33" s="106">
        <f>IF(OR(F33=0,F31=0),0,F33/$F$31*100)</f>
        <v>0</v>
      </c>
      <c r="F33" s="105">
        <f>SUMIFS('Výd. 2016'!P19:P129,'Výd. 2016'!D19:D129,"ostatné regióny",'Výd. 2016'!E19:E129,"poplatky projektantom, inžinierom a konzultantom za projektovú dokumentáciu")+SUMIFS('Výd. 2017'!P19:P129,'Výd. 2017'!D19:D129,"ostatné regióny",'Výd. 2017'!E19:E129,"poplatky projektantom, inžinierom a konzultantom za projektovú dokumentáciu")+SUMIFS('Výd. 2018'!P19:P129,'Výd. 2018'!D19:D129,"ostatné regióny",'Výd. 2018'!E19:E129,"poplatky projektantom, inžinierom a konzultantom za projektovú dokumentáciu")+SUMIFS('Výd. 2019'!P19:P129,'Výd. 2019'!D19:D129,"ostatné regióny",'Výd. 2019'!E19:E129,"poplatky projektantom, inžinierom a konzultantom za projektovú dokumentáciu")+SUMIFS('Výd. 2020'!P19:P129,'Výd. 2020'!D19:D129,"ostatné regióny",'Výd. 2020'!E19:E129,"poplatky projektantom, inžinierom a konzultantom za projektovú dokumentáciu")+SUMIFS('Výd. 2021'!P19:P129,'Výd. 2021'!D19:D129,"ostatné regióny",'Výd. 2021'!E19:E129,"poplatky projektantom, inžinierom a konzultantom za projektovú dokumentáciu")+SUMIFS('Výd. 2022'!P19:P129,'Výd. 2022'!D19:D129,"ostatné regióny",'Výd. 2022'!E19:E129,"poplatky projektantom, inžinierom a konzultantom za projektovú dokumentáciu")+SUMIFS('Výd. 2023'!P19:P129,'Výd. 2023'!D19:D129,"ostatné regióny",'Výd. 2023'!E19:E129,"poplatky projektantom, inžinierom a konzultantom za projektovú dokumentáciu")</f>
        <v>0</v>
      </c>
    </row>
    <row r="34" spans="1:6" ht="24.95" customHeight="1" x14ac:dyDescent="0.25">
      <c r="A34" s="120" t="s">
        <v>109</v>
      </c>
      <c r="B34" s="174" t="s">
        <v>101</v>
      </c>
      <c r="C34" s="175"/>
      <c r="D34" s="176"/>
      <c r="E34" s="106">
        <f>IF(OR(F34=0,F31=0),0,F34/$F$31*100)</f>
        <v>0</v>
      </c>
      <c r="F34" s="105">
        <f>SUMIFS('Výd. 2016'!P19:P129,'Výd. 2016'!D19:D129,"ostatné regióny",'Výd. 2016'!E19:E129,"poradenstvo v oblasti enviro. a ekon. udržateľnosti vr. štúdií uskutočniteľnosti")+SUMIFS('Výd. 2017'!P19:P129,'Výd. 2017'!D19:D129,"ostatné regióny",'Výd. 2017'!E19:E129,"poradenstvo v oblasti enviro. a ekon. udržateľnosti vr. štúdií uskutočniteľnosti")+SUMIFS('Výd. 2018'!P19:P129,'Výd. 2018'!D19:D129,"ostatné regióny",'Výd. 2018'!E19:E129,"poradenstvo v oblasti enviro. a ekon. udržateľnosti vr. štúdií uskutočniteľnosti")+SUMIFS('Výd. 2019'!P19:P129,'Výd. 2019'!D19:D129,"ostatné regióny",'Výd. 2019'!E19:E129,"poradenstvo v oblasti enviro. a ekon. udržateľnosti vr. štúdií uskutočniteľnosti")+SUMIFS('Výd. 2020'!P19:P129,'Výd. 2020'!D19:D129,"ostatné regióny",'Výd. 2020'!E19:E129,"poradenstvo v oblasti enviro. a ekon. udržateľnosti vr. štúdií uskutočniteľnosti")+SUMIFS('Výd. 2021'!P19:P129,'Výd. 2021'!D19:D129,"ostatné regióny",'Výd. 2021'!E19:E129,"poradenstvo v oblasti enviro. a ekon. udržateľnosti vr. štúdií uskutočniteľnosti")+SUMIFS('Výd. 2022'!P19:P129,'Výd. 2022'!D19:D129,"ostatné regióny",'Výd. 2022'!E19:E129,"poradenstvo v oblasti enviro. a ekon. udržateľnosti vr. štúdií uskutočniteľnosti")+SUMIFS('Výd. 2023'!P19:P129,'Výd. 2023'!D19:D129,"ostatné regióny",'Výd. 2023'!E19:E129,"poradenstvo v oblasti enviro. a ekon. udržateľnosti vr. štúdií uskutočniteľnosti")</f>
        <v>0</v>
      </c>
    </row>
    <row r="35" spans="1:6" ht="17.100000000000001" customHeight="1" x14ac:dyDescent="0.25">
      <c r="A35" s="120" t="s">
        <v>110</v>
      </c>
      <c r="B35" s="179" t="s">
        <v>116</v>
      </c>
      <c r="C35" s="180"/>
      <c r="D35" s="181"/>
      <c r="E35" s="106">
        <f>SUM(E31:E34)</f>
        <v>0</v>
      </c>
      <c r="F35" s="105">
        <f>SUM(F31:F34)</f>
        <v>0</v>
      </c>
    </row>
    <row r="36" spans="1:6" ht="17.100000000000001" customHeight="1" x14ac:dyDescent="0.25">
      <c r="A36" s="120" t="s">
        <v>111</v>
      </c>
      <c r="B36" s="174" t="s">
        <v>103</v>
      </c>
      <c r="C36" s="175"/>
      <c r="D36" s="176"/>
      <c r="E36" s="106">
        <f>IF(OR(F35=0,F36=0),0,F36/F35*100)</f>
        <v>0</v>
      </c>
      <c r="F36" s="105">
        <f>TRANSPOSE('Intenzita pomoci'!E16)</f>
        <v>0</v>
      </c>
    </row>
    <row r="37" spans="1:6" ht="17.100000000000001" customHeight="1" x14ac:dyDescent="0.25">
      <c r="A37" s="120" t="s">
        <v>112</v>
      </c>
      <c r="B37" s="135" t="s">
        <v>117</v>
      </c>
      <c r="C37" s="136"/>
      <c r="D37" s="137"/>
      <c r="E37" s="122">
        <f>E35-E36</f>
        <v>0</v>
      </c>
      <c r="F37" s="105">
        <f>F35-F36</f>
        <v>0</v>
      </c>
    </row>
    <row r="38" spans="1:6" ht="24.95" customHeight="1" x14ac:dyDescent="0.25">
      <c r="A38" s="120" t="s">
        <v>113</v>
      </c>
      <c r="B38" s="174" t="s">
        <v>118</v>
      </c>
      <c r="C38" s="175"/>
      <c r="D38" s="176"/>
      <c r="E38" s="123" t="s">
        <v>68</v>
      </c>
      <c r="F38" s="121"/>
    </row>
    <row r="39" spans="1:6" ht="17.100000000000001" customHeight="1" x14ac:dyDescent="0.25">
      <c r="A39" s="120" t="s">
        <v>114</v>
      </c>
      <c r="B39" s="174" t="s">
        <v>119</v>
      </c>
      <c r="C39" s="175"/>
      <c r="D39" s="176"/>
      <c r="E39" s="123" t="s">
        <v>68</v>
      </c>
      <c r="F39" s="104">
        <f>F38+F35</f>
        <v>0</v>
      </c>
    </row>
    <row r="40" spans="1:6" ht="18" customHeight="1" x14ac:dyDescent="0.25">
      <c r="A40" s="116"/>
      <c r="B40" s="116"/>
      <c r="C40" s="117"/>
      <c r="D40" s="117"/>
      <c r="E40" s="118"/>
      <c r="F40" s="119"/>
    </row>
    <row r="41" spans="1:6" x14ac:dyDescent="0.25">
      <c r="A41" s="182" t="s">
        <v>123</v>
      </c>
      <c r="B41" s="182"/>
      <c r="C41" s="182"/>
    </row>
    <row r="42" spans="1:6" x14ac:dyDescent="0.25">
      <c r="A42" s="171" t="str">
        <f>IF(OR(F38="",F28=""),"zadajte hodnoty do žlto vyznačených buniek - aj nulové hodnoty","")</f>
        <v>zadajte hodnoty do žlto vyznačených buniek - aj nulové hodnoty</v>
      </c>
      <c r="B42" s="171"/>
      <c r="C42" s="171"/>
      <c r="D42" s="171"/>
      <c r="E42" s="171"/>
      <c r="F42" s="171"/>
    </row>
    <row r="43" spans="1:6" x14ac:dyDescent="0.25">
      <c r="A43" s="171" t="str">
        <f>IF(F15&gt;300000,"výška oprávnených výdavkov  presahuje hodnotu max. výšky na projekt - 300 000 €","")</f>
        <v/>
      </c>
      <c r="B43" s="171"/>
      <c r="C43" s="171"/>
      <c r="D43" s="171"/>
      <c r="E43" s="171"/>
      <c r="F43" s="171"/>
    </row>
    <row r="44" spans="1:6" x14ac:dyDescent="0.25">
      <c r="A44" s="171" t="str">
        <f>IF(OR(E12&gt;1,E22&gt;1,E32&gt;1),"výdavky na poplatky architektom, inžinierom a konzultantom za stavebný dozor presahujú 1%","")</f>
        <v/>
      </c>
      <c r="B44" s="171"/>
      <c r="C44" s="171"/>
      <c r="D44" s="171"/>
      <c r="E44" s="171"/>
      <c r="F44" s="171"/>
    </row>
    <row r="45" spans="1:6" x14ac:dyDescent="0.25">
      <c r="A45" s="178" t="str">
        <f>IF(OR(E33&gt;4,E23&gt;4,E13&gt;4),"výdavky na poplatky architektom, inžinierom a konzultantom za projektovú dokumentáciu presahujú 4%","")</f>
        <v/>
      </c>
      <c r="B45" s="178"/>
      <c r="C45" s="178"/>
      <c r="D45" s="178"/>
      <c r="E45" s="178"/>
      <c r="F45" s="178"/>
    </row>
    <row r="46" spans="1:6" x14ac:dyDescent="0.25">
      <c r="A46" s="183" t="str">
        <f>IF(OR(E34&gt;8,E24&gt;8,E14&gt;8),"výdavky za poradenstvo v oblasti environmentálnej a ekonomickej udžateľnosti presahujú 8%","")</f>
        <v/>
      </c>
      <c r="B46" s="183"/>
      <c r="C46" s="183"/>
      <c r="D46" s="183"/>
      <c r="E46" s="183"/>
      <c r="F46" s="183"/>
    </row>
    <row r="47" spans="1:6" x14ac:dyDescent="0.25">
      <c r="A47" s="178" t="str">
        <f>IF(OR(SUM(E32:E34)&gt;10,SUM(E22:E24)&gt;10,SUM(E12:E14)&gt;10),"výška výdavkov za poplatky presahuje 10%","")</f>
        <v/>
      </c>
      <c r="B47" s="178"/>
      <c r="C47" s="178"/>
      <c r="D47" s="178"/>
      <c r="E47" s="178"/>
      <c r="F47" s="178"/>
    </row>
    <row r="48" spans="1:6" x14ac:dyDescent="0.25">
      <c r="A48" s="178" t="str">
        <f>IF(AND(H2=1,F15&gt;H4),"výška OV na Aktivitu 1 presahuje maximum",IF(AND(H2=2,F15&gt;H5),"výška OV na Aktivitu 2 presahuje maximum",IF(AND(H2=3,F15&gt;H6),"výška OV na Aktivitu 3 presahuje maximum",IF(AND(H2=4,F15&gt;H7),"výška OV na Aktivitu 4 presahuje maximum",""))))</f>
        <v/>
      </c>
      <c r="B48" s="178"/>
      <c r="C48" s="178"/>
      <c r="D48" s="178"/>
      <c r="E48" s="178"/>
      <c r="F48" s="178"/>
    </row>
    <row r="49" spans="1:6" x14ac:dyDescent="0.25">
      <c r="A49" s="184" t="str">
        <f>IF(OR(H2="",H2=0),"vyberte plánovanú aktivitu projektu","")</f>
        <v>vyberte plánovanú aktivitu projektu</v>
      </c>
      <c r="B49" s="184"/>
      <c r="C49" s="184"/>
      <c r="D49" s="184"/>
      <c r="E49" s="184"/>
      <c r="F49" s="184"/>
    </row>
  </sheetData>
  <sheetProtection algorithmName="SHA-512" hashValue="VzaKSBQ/MxaKqB33haFbR+jJdnLZNT3TGsYEgRJO8J2zmv6Lazn/nBaBMlV85Hu7IoQFJupiHrFjHGeDoDdf/g==" saltValue="8rRuMVkTfwiSfk5WMz3RSQ==" spinCount="100000" sheet="1" objects="1" scenarios="1"/>
  <mergeCells count="44">
    <mergeCell ref="A49:F49"/>
    <mergeCell ref="B36:D36"/>
    <mergeCell ref="B38:D38"/>
    <mergeCell ref="B39:D39"/>
    <mergeCell ref="B10:D10"/>
    <mergeCell ref="B28:D28"/>
    <mergeCell ref="B29:D29"/>
    <mergeCell ref="B31:D31"/>
    <mergeCell ref="B32:D32"/>
    <mergeCell ref="B33:D33"/>
    <mergeCell ref="B23:D23"/>
    <mergeCell ref="B24:D24"/>
    <mergeCell ref="B25:D25"/>
    <mergeCell ref="B26:D26"/>
    <mergeCell ref="B27:D27"/>
    <mergeCell ref="B35:D35"/>
    <mergeCell ref="A48:F48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1:D21"/>
    <mergeCell ref="B22:D22"/>
    <mergeCell ref="A41:C41"/>
    <mergeCell ref="A45:F45"/>
    <mergeCell ref="A46:F46"/>
    <mergeCell ref="A47:F47"/>
    <mergeCell ref="A42:F42"/>
    <mergeCell ref="A43:F43"/>
    <mergeCell ref="A44:F44"/>
    <mergeCell ref="A4:A7"/>
    <mergeCell ref="A9:F9"/>
    <mergeCell ref="A20:F20"/>
    <mergeCell ref="A30:F30"/>
    <mergeCell ref="B34:D34"/>
    <mergeCell ref="C4:F4"/>
    <mergeCell ref="C5:F5"/>
    <mergeCell ref="C6:F6"/>
    <mergeCell ref="C7:F7"/>
  </mergeCells>
  <conditionalFormatting sqref="A42:B42">
    <cfRule type="cellIs" dxfId="30" priority="52" operator="equal">
      <formula>"zadajte hodnoty do žlto vyznačených buniek - aj nulové hodnoty"</formula>
    </cfRule>
  </conditionalFormatting>
  <conditionalFormatting sqref="A43:F43">
    <cfRule type="cellIs" dxfId="29" priority="48" operator="equal">
      <formula>"výška oprávnených výdavkov  presahuje hodnotu max. výšky na projekt - 300 000 €"</formula>
    </cfRule>
  </conditionalFormatting>
  <conditionalFormatting sqref="A44:F44">
    <cfRule type="cellIs" dxfId="28" priority="47" operator="equal">
      <formula>"výdavky na poplatky architektom, inžinierom a konzultantom za stavebný dozor presahujú 1%"</formula>
    </cfRule>
  </conditionalFormatting>
  <conditionalFormatting sqref="A45:B45">
    <cfRule type="cellIs" dxfId="27" priority="46" operator="equal">
      <formula>"výdavky na poplatky architektom, inžinierom a konzultantom za projektovú dokumentáciu presahujú 4%"</formula>
    </cfRule>
  </conditionalFormatting>
  <conditionalFormatting sqref="A46:B46">
    <cfRule type="cellIs" dxfId="26" priority="45" operator="equal">
      <formula>"výdavky za poradenstvo v oblasti environmentálnej a ekonomickej udžateľnosti presahujú 8%"</formula>
    </cfRule>
  </conditionalFormatting>
  <conditionalFormatting sqref="A47:B47">
    <cfRule type="cellIs" dxfId="25" priority="44" operator="equal">
      <formula>"výška výdavkov za poplatky presahuje 10%"</formula>
    </cfRule>
  </conditionalFormatting>
  <conditionalFormatting sqref="F28">
    <cfRule type="cellIs" dxfId="24" priority="43" operator="equal">
      <formula>""</formula>
    </cfRule>
  </conditionalFormatting>
  <conditionalFormatting sqref="F38">
    <cfRule type="cellIs" dxfId="23" priority="42" operator="equal">
      <formula>""</formula>
    </cfRule>
  </conditionalFormatting>
  <conditionalFormatting sqref="E12">
    <cfRule type="expression" dxfId="22" priority="26">
      <formula>SUM($E$12:$E$14)&gt;10</formula>
    </cfRule>
    <cfRule type="cellIs" dxfId="21" priority="35" operator="greaterThan">
      <formula>1</formula>
    </cfRule>
  </conditionalFormatting>
  <conditionalFormatting sqref="E13">
    <cfRule type="expression" dxfId="20" priority="22">
      <formula>SUM($E$12:$E$14)&gt;10</formula>
    </cfRule>
    <cfRule type="cellIs" dxfId="19" priority="23" operator="greaterThan">
      <formula>4</formula>
    </cfRule>
  </conditionalFormatting>
  <conditionalFormatting sqref="E14">
    <cfRule type="expression" dxfId="18" priority="20">
      <formula>SUM($E$12:$E$14)&gt;10</formula>
    </cfRule>
    <cfRule type="cellIs" dxfId="17" priority="21" operator="greaterThan">
      <formula>8</formula>
    </cfRule>
  </conditionalFormatting>
  <conditionalFormatting sqref="E22">
    <cfRule type="expression" dxfId="16" priority="18">
      <formula>SUM($E$22:$E$24)&gt;10</formula>
    </cfRule>
    <cfRule type="cellIs" dxfId="15" priority="19" operator="greaterThan">
      <formula>1</formula>
    </cfRule>
  </conditionalFormatting>
  <conditionalFormatting sqref="E23">
    <cfRule type="expression" dxfId="14" priority="16">
      <formula>SUM($E$22:$E$24)&gt;10</formula>
    </cfRule>
    <cfRule type="cellIs" dxfId="13" priority="17" operator="greaterThan">
      <formula>4</formula>
    </cfRule>
  </conditionalFormatting>
  <conditionalFormatting sqref="E32">
    <cfRule type="expression" dxfId="12" priority="12">
      <formula>SUM($E$32:$E$34)&gt;10</formula>
    </cfRule>
    <cfRule type="cellIs" dxfId="11" priority="13" operator="greaterThan">
      <formula>1</formula>
    </cfRule>
  </conditionalFormatting>
  <conditionalFormatting sqref="E33">
    <cfRule type="expression" dxfId="10" priority="10">
      <formula>SUM($E$32:$E$34)&gt;10</formula>
    </cfRule>
    <cfRule type="cellIs" dxfId="9" priority="11" operator="greaterThan">
      <formula>4</formula>
    </cfRule>
  </conditionalFormatting>
  <conditionalFormatting sqref="E24">
    <cfRule type="expression" dxfId="8" priority="8">
      <formula>SUM($E$22:$E$24)&gt;10</formula>
    </cfRule>
    <cfRule type="cellIs" dxfId="7" priority="9" operator="greaterThan">
      <formula>8</formula>
    </cfRule>
  </conditionalFormatting>
  <conditionalFormatting sqref="E34">
    <cfRule type="expression" dxfId="6" priority="6">
      <formula>SUM($E$32:$E$34)&gt;10</formula>
    </cfRule>
    <cfRule type="cellIs" dxfId="5" priority="7" operator="greaterThan">
      <formula>8</formula>
    </cfRule>
  </conditionalFormatting>
  <conditionalFormatting sqref="A48:F48">
    <cfRule type="cellIs" dxfId="4" priority="2" operator="equal">
      <formula>"výška OV na Aktivitu 4 presahuje maximum"</formula>
    </cfRule>
    <cfRule type="cellIs" dxfId="3" priority="3" operator="equal">
      <formula>"výška OV na Aktivitu 3 presahuje maximum"</formula>
    </cfRule>
    <cfRule type="cellIs" dxfId="2" priority="4" operator="equal">
      <formula>"výška OV na Aktivitu 2 presahuje maximum"</formula>
    </cfRule>
    <cfRule type="cellIs" dxfId="1" priority="5" operator="equal">
      <formula>"výška OV na Aktivitu 1 presahuje maximum"</formula>
    </cfRule>
  </conditionalFormatting>
  <conditionalFormatting sqref="A49">
    <cfRule type="cellIs" dxfId="0" priority="1" operator="equal">
      <formula>"vyberte plánovanú aktivitu projektu"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81" orientation="portrait" horizontalDpi="4294967293" verticalDpi="4294967293" r:id="rId1"/>
  <ignoredErrors>
    <ignoredError sqref="F15 F17 F35 F25" formula="1"/>
    <ignoredError sqref="F36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152400</xdr:colOff>
                    <xdr:row>3</xdr:row>
                    <xdr:rowOff>47625</xdr:rowOff>
                  </from>
                  <to>
                    <xdr:col>1</xdr:col>
                    <xdr:colOff>438150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</xdr:col>
                    <xdr:colOff>152400</xdr:colOff>
                    <xdr:row>4</xdr:row>
                    <xdr:rowOff>57150</xdr:rowOff>
                  </from>
                  <to>
                    <xdr:col>1</xdr:col>
                    <xdr:colOff>438150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1</xdr:col>
                    <xdr:colOff>152400</xdr:colOff>
                    <xdr:row>5</xdr:row>
                    <xdr:rowOff>28575</xdr:rowOff>
                  </from>
                  <to>
                    <xdr:col>1</xdr:col>
                    <xdr:colOff>438150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</xdr:col>
                    <xdr:colOff>152400</xdr:colOff>
                    <xdr:row>6</xdr:row>
                    <xdr:rowOff>28575</xdr:rowOff>
                  </from>
                  <to>
                    <xdr:col>1</xdr:col>
                    <xdr:colOff>438150</xdr:colOff>
                    <xdr:row>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J14" sqref="J14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2" width="13.28515625" style="1" customWidth="1"/>
    <col min="23" max="16384" width="9.140625" style="1"/>
  </cols>
  <sheetData>
    <row r="1" spans="1:18" x14ac:dyDescent="0.2">
      <c r="A1" s="1" t="s">
        <v>46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2017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2017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Ahhds1TxD31YRpXR8Cy5qv18RjjJGYwnBwy8CVSZqyQrgCiD0R++Tkt2CD73WgB89B2tAnrS3VQ9L1aG9yqO2Q==" saltValue="MmyRJ6oIY+6t3Jt2u/in/A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51" priority="2" operator="equal">
      <formula>"zlý súčet"</formula>
    </cfRule>
  </conditionalFormatting>
  <conditionalFormatting sqref="N1">
    <cfRule type="cellIs" dxfId="50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47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2018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2018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35JxASWBencPLv5biEQQvpF7ZMQyRHgllhsIK2Qn2kAWIEV70vGAYHUmLhH1vqF1YTlKqRRZfsLUtkdKqUEHZQ==" saltValue="52SAwGRZzJuokppSUIDRiA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9" priority="2" operator="equal">
      <formula>"zlý súčet"</formula>
    </cfRule>
  </conditionalFormatting>
  <conditionalFormatting sqref="N1">
    <cfRule type="cellIs" dxfId="48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48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2019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2019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ZQCyoPauKUI+jDbsoV8QPrr0atDEX+wR8sMiN0PH/WCg4QnHN+HED4XZ7TbMDu7Qp1QU2HwhBqNO4N8i+5bU8w==" saltValue="KcFovV4mOHabryKnQ+bqeg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7" priority="2" operator="equal">
      <formula>"zlý súčet"</formula>
    </cfRule>
  </conditionalFormatting>
  <conditionalFormatting sqref="N1">
    <cfRule type="cellIs" dxfId="46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K14" sqref="K14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49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2020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2020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9j8DTJfngC8QJwNCpwqEEKP1KScAa4T+50XUP1grrHYQJKZ4ECSrOQn/uw5i1SW9ASk6xcus5qawcMLgZZUdUA==" saltValue="vOCrywtY9bFagoghfm/OZA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5" priority="2" operator="equal">
      <formula>"zlý súčet"</formula>
    </cfRule>
  </conditionalFormatting>
  <conditionalFormatting sqref="N1">
    <cfRule type="cellIs" dxfId="44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8" workbookViewId="0">
      <selection activeCell="J14" sqref="J14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50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2021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2021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l5R53wZKO57PQquk6TYwHhx4u/lS4GZSd+Getw+chv/S6MGsEqE7dq2c0uEnFChPsklmgNDBP617cF5SnNYhCg==" saltValue="uUWeZ6C+3RKWI5CxZccN5g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3" priority="2" operator="equal">
      <formula>"zlý súčet"</formula>
    </cfRule>
  </conditionalFormatting>
  <conditionalFormatting sqref="N1">
    <cfRule type="cellIs" dxfId="42" priority="1" operator="equal">
      <formula>"nekorektne zadané údaje"</formula>
    </cfRule>
  </conditionalFormatting>
  <dataValidations disablePrompts="1"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2" workbookViewId="0">
      <selection activeCell="E17" sqref="E17:E1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9" width="10.85546875" style="1" bestFit="1" customWidth="1"/>
    <col min="10" max="12" width="11.71093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51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2022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2022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/myuGNsL3QHzWXrxF4cEN0JmaSahcXMxQMoCZlGpwW1VbAAOgL3v1mxHLrMYrIq5sSUU/Gq9MV2QfOiutNIPyw==" saltValue="E9hCLBvsofsKP9YPZhFV4w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41" priority="2" operator="equal">
      <formula>"zlý súčet"</formula>
    </cfRule>
  </conditionalFormatting>
  <conditionalFormatting sqref="N1">
    <cfRule type="cellIs" dxfId="40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K24" sqref="K24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52</v>
      </c>
      <c r="N1" s="156" t="str">
        <f>IF(P11+P12&lt;&gt;SUM(P19:P129),"nekorektne zadané údaje","")</f>
        <v/>
      </c>
      <c r="O1" s="156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3"/>
      <c r="K3" s="153"/>
      <c r="N3" s="50" t="s">
        <v>44</v>
      </c>
      <c r="O3" s="153"/>
      <c r="P3" s="153"/>
      <c r="R3" s="47" t="s">
        <v>78</v>
      </c>
    </row>
    <row r="4" spans="1:18" ht="15" customHeight="1" x14ac:dyDescent="0.2">
      <c r="A4" s="23"/>
      <c r="I4" s="50" t="s">
        <v>41</v>
      </c>
      <c r="J4" s="153"/>
      <c r="K4" s="153"/>
      <c r="N4" s="50" t="s">
        <v>41</v>
      </c>
      <c r="O4" s="153"/>
      <c r="P4" s="153"/>
    </row>
    <row r="5" spans="1:18" ht="15" customHeight="1" x14ac:dyDescent="0.2">
      <c r="A5" s="23"/>
      <c r="I5" s="50" t="s">
        <v>42</v>
      </c>
      <c r="J5" s="153"/>
      <c r="K5" s="153"/>
      <c r="N5" s="50" t="s">
        <v>42</v>
      </c>
      <c r="O5" s="153"/>
      <c r="P5" s="153"/>
    </row>
    <row r="6" spans="1:18" ht="15" customHeight="1" x14ac:dyDescent="0.2">
      <c r="A6" s="23"/>
      <c r="I6" s="50" t="s">
        <v>43</v>
      </c>
      <c r="J6" s="153"/>
      <c r="K6" s="153"/>
      <c r="N6" s="50" t="s">
        <v>43</v>
      </c>
      <c r="O6" s="153"/>
      <c r="P6" s="15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8" t="s">
        <v>1</v>
      </c>
      <c r="B9" s="139"/>
      <c r="C9" s="140"/>
      <c r="D9" s="57"/>
      <c r="E9" s="107"/>
      <c r="F9" s="144">
        <v>2023</v>
      </c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8" ht="20.100000000000001" customHeight="1" thickBot="1" x14ac:dyDescent="0.25">
      <c r="A10" s="141"/>
      <c r="B10" s="142"/>
      <c r="C10" s="143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76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77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4" t="s">
        <v>55</v>
      </c>
      <c r="E17" s="154" t="s">
        <v>125</v>
      </c>
      <c r="F17" s="144">
        <v>2023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6"/>
    </row>
    <row r="18" spans="1:16" ht="24.95" customHeight="1" thickBot="1" x14ac:dyDescent="0.25">
      <c r="A18" s="6" t="s">
        <v>19</v>
      </c>
      <c r="B18" s="7"/>
      <c r="C18" s="18"/>
      <c r="D18" s="155"/>
      <c r="E18" s="155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7"/>
      <c r="B19" s="148"/>
      <c r="C19" s="149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50"/>
      <c r="B20" s="151"/>
      <c r="C20" s="152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50"/>
      <c r="B21" s="151"/>
      <c r="C21" s="152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50"/>
      <c r="B22" s="151"/>
      <c r="C22" s="152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50"/>
      <c r="B23" s="151"/>
      <c r="C23" s="152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50"/>
      <c r="B24" s="151"/>
      <c r="C24" s="152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50"/>
      <c r="B25" s="151"/>
      <c r="C25" s="152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50"/>
      <c r="B26" s="151"/>
      <c r="C26" s="152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50"/>
      <c r="B27" s="151"/>
      <c r="C27" s="152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50"/>
      <c r="B28" s="151"/>
      <c r="C28" s="152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50"/>
      <c r="B29" s="151"/>
      <c r="C29" s="152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50"/>
      <c r="B30" s="151"/>
      <c r="C30" s="152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50"/>
      <c r="B31" s="151"/>
      <c r="C31" s="152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50"/>
      <c r="B32" s="151"/>
      <c r="C32" s="152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50"/>
      <c r="B33" s="151"/>
      <c r="C33" s="152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50"/>
      <c r="B34" s="151"/>
      <c r="C34" s="152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50"/>
      <c r="B35" s="151"/>
      <c r="C35" s="152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50"/>
      <c r="B36" s="151"/>
      <c r="C36" s="152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50"/>
      <c r="B37" s="151"/>
      <c r="C37" s="152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50"/>
      <c r="B38" s="151"/>
      <c r="C38" s="152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50"/>
      <c r="B39" s="151"/>
      <c r="C39" s="152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50"/>
      <c r="B40" s="151"/>
      <c r="C40" s="152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50"/>
      <c r="B41" s="151"/>
      <c r="C41" s="152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50"/>
      <c r="B42" s="151"/>
      <c r="C42" s="152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50"/>
      <c r="B43" s="151"/>
      <c r="C43" s="152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50"/>
      <c r="B44" s="151"/>
      <c r="C44" s="152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50"/>
      <c r="B45" s="151"/>
      <c r="C45" s="152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50"/>
      <c r="B46" s="151"/>
      <c r="C46" s="152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50"/>
      <c r="B47" s="151"/>
      <c r="C47" s="152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50"/>
      <c r="B48" s="151"/>
      <c r="C48" s="152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50"/>
      <c r="B49" s="151"/>
      <c r="C49" s="152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50"/>
      <c r="B50" s="151"/>
      <c r="C50" s="152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50"/>
      <c r="B51" s="151"/>
      <c r="C51" s="152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50"/>
      <c r="B52" s="151"/>
      <c r="C52" s="152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50"/>
      <c r="B53" s="151"/>
      <c r="C53" s="152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50"/>
      <c r="B54" s="151"/>
      <c r="C54" s="152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50"/>
      <c r="B55" s="151"/>
      <c r="C55" s="152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50"/>
      <c r="B56" s="151"/>
      <c r="C56" s="152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50"/>
      <c r="B57" s="151"/>
      <c r="C57" s="152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50"/>
      <c r="B58" s="151"/>
      <c r="C58" s="152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50"/>
      <c r="B59" s="151"/>
      <c r="C59" s="152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50"/>
      <c r="B60" s="151"/>
      <c r="C60" s="152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50"/>
      <c r="B61" s="151"/>
      <c r="C61" s="152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50"/>
      <c r="B62" s="151"/>
      <c r="C62" s="152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50"/>
      <c r="B63" s="151"/>
      <c r="C63" s="152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50"/>
      <c r="B64" s="151"/>
      <c r="C64" s="152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50"/>
      <c r="B65" s="151"/>
      <c r="C65" s="152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50"/>
      <c r="B66" s="151"/>
      <c r="C66" s="152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50"/>
      <c r="B67" s="151"/>
      <c r="C67" s="152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50"/>
      <c r="B68" s="151"/>
      <c r="C68" s="152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50"/>
      <c r="B69" s="151"/>
      <c r="C69" s="152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50"/>
      <c r="B70" s="151"/>
      <c r="C70" s="152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50"/>
      <c r="B71" s="151"/>
      <c r="C71" s="152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50"/>
      <c r="B72" s="151"/>
      <c r="C72" s="152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50"/>
      <c r="B73" s="151"/>
      <c r="C73" s="152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50"/>
      <c r="B74" s="151"/>
      <c r="C74" s="152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50"/>
      <c r="B75" s="151"/>
      <c r="C75" s="152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50"/>
      <c r="B76" s="151"/>
      <c r="C76" s="152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50"/>
      <c r="B77" s="151"/>
      <c r="C77" s="152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50"/>
      <c r="B78" s="151"/>
      <c r="C78" s="152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50"/>
      <c r="B79" s="151"/>
      <c r="C79" s="152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50"/>
      <c r="B80" s="151"/>
      <c r="C80" s="152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50"/>
      <c r="B81" s="151"/>
      <c r="C81" s="152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50"/>
      <c r="B82" s="151"/>
      <c r="C82" s="152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50"/>
      <c r="B83" s="151"/>
      <c r="C83" s="152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50"/>
      <c r="B84" s="151"/>
      <c r="C84" s="152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50"/>
      <c r="B85" s="151"/>
      <c r="C85" s="152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50"/>
      <c r="B86" s="151"/>
      <c r="C86" s="152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50"/>
      <c r="B87" s="151"/>
      <c r="C87" s="152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50"/>
      <c r="B88" s="151"/>
      <c r="C88" s="152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50"/>
      <c r="B89" s="151"/>
      <c r="C89" s="152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50"/>
      <c r="B90" s="151"/>
      <c r="C90" s="152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50"/>
      <c r="B91" s="151"/>
      <c r="C91" s="152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50"/>
      <c r="B92" s="151"/>
      <c r="C92" s="152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50"/>
      <c r="B93" s="151"/>
      <c r="C93" s="152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50"/>
      <c r="B94" s="151"/>
      <c r="C94" s="152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50"/>
      <c r="B95" s="151"/>
      <c r="C95" s="152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50"/>
      <c r="B96" s="151"/>
      <c r="C96" s="152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50"/>
      <c r="B97" s="151"/>
      <c r="C97" s="152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50"/>
      <c r="B98" s="151"/>
      <c r="C98" s="152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50"/>
      <c r="B99" s="151"/>
      <c r="C99" s="152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50"/>
      <c r="B100" s="151"/>
      <c r="C100" s="152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50"/>
      <c r="B101" s="151"/>
      <c r="C101" s="152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50"/>
      <c r="B102" s="151"/>
      <c r="C102" s="152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50"/>
      <c r="B103" s="151"/>
      <c r="C103" s="152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50"/>
      <c r="B104" s="151"/>
      <c r="C104" s="152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50"/>
      <c r="B105" s="151"/>
      <c r="C105" s="152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50"/>
      <c r="B106" s="151"/>
      <c r="C106" s="152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50"/>
      <c r="B107" s="151"/>
      <c r="C107" s="152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50"/>
      <c r="B108" s="151"/>
      <c r="C108" s="152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50"/>
      <c r="B109" s="151"/>
      <c r="C109" s="152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50"/>
      <c r="B110" s="151"/>
      <c r="C110" s="152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50"/>
      <c r="B111" s="151"/>
      <c r="C111" s="152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50"/>
      <c r="B112" s="151"/>
      <c r="C112" s="152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50"/>
      <c r="B113" s="151"/>
      <c r="C113" s="152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50"/>
      <c r="B114" s="151"/>
      <c r="C114" s="152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50"/>
      <c r="B115" s="151"/>
      <c r="C115" s="152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50"/>
      <c r="B116" s="151"/>
      <c r="C116" s="152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50"/>
      <c r="B117" s="151"/>
      <c r="C117" s="152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50"/>
      <c r="B118" s="151"/>
      <c r="C118" s="152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50"/>
      <c r="B119" s="151"/>
      <c r="C119" s="152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50"/>
      <c r="B120" s="151"/>
      <c r="C120" s="152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50"/>
      <c r="B121" s="151"/>
      <c r="C121" s="152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50"/>
      <c r="B122" s="151"/>
      <c r="C122" s="152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50"/>
      <c r="B123" s="151"/>
      <c r="C123" s="152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50"/>
      <c r="B124" s="151"/>
      <c r="C124" s="152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50"/>
      <c r="B125" s="151"/>
      <c r="C125" s="152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50"/>
      <c r="B126" s="151"/>
      <c r="C126" s="152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50"/>
      <c r="B127" s="151"/>
      <c r="C127" s="152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50"/>
      <c r="B128" s="151"/>
      <c r="C128" s="152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57"/>
      <c r="B129" s="158"/>
      <c r="C129" s="159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LujLQReot2fHyGFKZZxrBs59YDFzrilrmS0bLjk/tkMlov0u8Jkz6WTYqkgdcMDr7en1KK2Ib86ODa+CP7JQWA==" saltValue="vu/r4qTP38dmsmUEWTldwg==" spinCount="100000" sheet="1" objects="1" scenarios="1"/>
  <mergeCells count="125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</mergeCells>
  <conditionalFormatting sqref="N19:N129">
    <cfRule type="cellIs" dxfId="39" priority="2" operator="equal">
      <formula>"zlý súčet"</formula>
    </cfRule>
  </conditionalFormatting>
  <conditionalFormatting sqref="N1">
    <cfRule type="cellIs" dxfId="38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2016'!$R$4:$R$7</xm:f>
          </x14:formula1>
          <xm:sqref>E19:E129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D8" sqref="D8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3" t="s">
        <v>53</v>
      </c>
    </row>
    <row r="2" spans="1:12" ht="12.75" x14ac:dyDescent="0.2">
      <c r="A2" s="24" t="s">
        <v>20</v>
      </c>
      <c r="E2" s="160" t="str">
        <f>IF(SUM(K8:L15)&gt;0,"zadajte výšku žiadaného príspevku zo žlto označených buniek","")</f>
        <v/>
      </c>
      <c r="F2" s="160"/>
      <c r="G2" s="160"/>
      <c r="H2" s="160"/>
    </row>
    <row r="3" spans="1:12" x14ac:dyDescent="0.2">
      <c r="E3" s="161"/>
      <c r="F3" s="161"/>
      <c r="G3" s="161"/>
      <c r="H3" s="161"/>
    </row>
    <row r="4" spans="1:12" x14ac:dyDescent="0.2">
      <c r="E4" s="161"/>
      <c r="F4" s="161"/>
      <c r="G4" s="161"/>
      <c r="H4" s="161"/>
    </row>
    <row r="5" spans="1:12" ht="12.75" thickBot="1" x14ac:dyDescent="0.25"/>
    <row r="6" spans="1:12" ht="24.75" customHeight="1" thickBot="1" x14ac:dyDescent="0.25">
      <c r="A6" s="51" t="s">
        <v>21</v>
      </c>
      <c r="B6" s="163" t="s">
        <v>22</v>
      </c>
      <c r="C6" s="164"/>
      <c r="D6" s="164" t="s">
        <v>23</v>
      </c>
      <c r="E6" s="164"/>
      <c r="F6" s="164" t="s">
        <v>24</v>
      </c>
      <c r="G6" s="164"/>
      <c r="H6" s="164" t="s">
        <v>25</v>
      </c>
      <c r="I6" s="165"/>
    </row>
    <row r="7" spans="1:12" ht="24.95" customHeight="1" thickBot="1" x14ac:dyDescent="0.25">
      <c r="A7" s="51"/>
      <c r="B7" s="86" t="s">
        <v>56</v>
      </c>
      <c r="C7" s="87" t="s">
        <v>58</v>
      </c>
      <c r="D7" s="86" t="s">
        <v>56</v>
      </c>
      <c r="E7" s="87" t="s">
        <v>58</v>
      </c>
      <c r="F7" s="86" t="s">
        <v>56</v>
      </c>
      <c r="G7" s="87" t="s">
        <v>58</v>
      </c>
      <c r="H7" s="86" t="s">
        <v>56</v>
      </c>
      <c r="I7" s="88" t="s">
        <v>58</v>
      </c>
      <c r="K7" s="112" t="s">
        <v>56</v>
      </c>
      <c r="L7" s="113" t="s">
        <v>58</v>
      </c>
    </row>
    <row r="8" spans="1:12" ht="24.95" customHeight="1" x14ac:dyDescent="0.2">
      <c r="A8" s="82">
        <v>2016</v>
      </c>
      <c r="B8" s="83">
        <f>TRANSPOSE('Výd. 2016'!P11)</f>
        <v>0</v>
      </c>
      <c r="C8" s="83">
        <f>TRANSPOSE('Výd. 2016'!P12)</f>
        <v>0</v>
      </c>
      <c r="D8" s="84"/>
      <c r="E8" s="84"/>
      <c r="F8" s="83">
        <f>B8-D8</f>
        <v>0</v>
      </c>
      <c r="G8" s="83">
        <f>C8-E8</f>
        <v>0</v>
      </c>
      <c r="H8" s="85" t="str">
        <f t="shared" ref="H8:H16" si="0">IF(B8=0,"",D8/B8)</f>
        <v/>
      </c>
      <c r="I8" s="89" t="str">
        <f t="shared" ref="I8:I16" si="1">IF(C8=0,"",E8/C8)</f>
        <v/>
      </c>
      <c r="K8" s="114">
        <f>IF(AND(B8&gt;0,D8=""),1,0)</f>
        <v>0</v>
      </c>
      <c r="L8" s="114">
        <f t="shared" ref="L8:L15" si="2">IF(AND(C8&gt;0,E8=""),1,0)</f>
        <v>0</v>
      </c>
    </row>
    <row r="9" spans="1:12" ht="24.95" customHeight="1" x14ac:dyDescent="0.2">
      <c r="A9" s="72">
        <v>2017</v>
      </c>
      <c r="B9" s="74">
        <f>TRANSPOSE('Výd. 2017'!P11)</f>
        <v>0</v>
      </c>
      <c r="C9" s="74">
        <f>TRANSPOSE('Výd. 2017'!P12)</f>
        <v>0</v>
      </c>
      <c r="D9" s="84"/>
      <c r="E9" s="84"/>
      <c r="F9" s="74">
        <f t="shared" ref="F9:F15" si="3">B9-D9</f>
        <v>0</v>
      </c>
      <c r="G9" s="74">
        <f t="shared" ref="G9:G15" si="4">C9-E9</f>
        <v>0</v>
      </c>
      <c r="H9" s="75" t="str">
        <f t="shared" si="0"/>
        <v/>
      </c>
      <c r="I9" s="90" t="str">
        <f t="shared" si="1"/>
        <v/>
      </c>
      <c r="K9" s="114">
        <f t="shared" ref="K9:K15" si="5">IF(AND(B9&gt;0,D9=""),1,0)</f>
        <v>0</v>
      </c>
      <c r="L9" s="114">
        <f t="shared" si="2"/>
        <v>0</v>
      </c>
    </row>
    <row r="10" spans="1:12" ht="24.95" customHeight="1" x14ac:dyDescent="0.2">
      <c r="A10" s="72">
        <v>2018</v>
      </c>
      <c r="B10" s="74">
        <f>TRANSPOSE('Výd. 2018'!P11)</f>
        <v>0</v>
      </c>
      <c r="C10" s="74">
        <f>TRANSPOSE('Výd. 2018'!P12)</f>
        <v>0</v>
      </c>
      <c r="D10" s="84"/>
      <c r="E10" s="84"/>
      <c r="F10" s="74">
        <f t="shared" si="3"/>
        <v>0</v>
      </c>
      <c r="G10" s="74">
        <f t="shared" si="4"/>
        <v>0</v>
      </c>
      <c r="H10" s="75" t="str">
        <f t="shared" si="0"/>
        <v/>
      </c>
      <c r="I10" s="90" t="str">
        <f t="shared" si="1"/>
        <v/>
      </c>
      <c r="K10" s="114">
        <f t="shared" si="5"/>
        <v>0</v>
      </c>
      <c r="L10" s="114">
        <f t="shared" si="2"/>
        <v>0</v>
      </c>
    </row>
    <row r="11" spans="1:12" ht="24.95" customHeight="1" x14ac:dyDescent="0.2">
      <c r="A11" s="72">
        <v>2019</v>
      </c>
      <c r="B11" s="74">
        <f>TRANSPOSE('Výd. 2019'!P11)</f>
        <v>0</v>
      </c>
      <c r="C11" s="74">
        <f>TRANSPOSE('Výd. 2019'!P12)</f>
        <v>0</v>
      </c>
      <c r="D11" s="84"/>
      <c r="E11" s="84"/>
      <c r="F11" s="74">
        <f t="shared" si="3"/>
        <v>0</v>
      </c>
      <c r="G11" s="74">
        <f t="shared" si="4"/>
        <v>0</v>
      </c>
      <c r="H11" s="75" t="str">
        <f t="shared" si="0"/>
        <v/>
      </c>
      <c r="I11" s="90" t="str">
        <f t="shared" si="1"/>
        <v/>
      </c>
      <c r="K11" s="114">
        <f t="shared" si="5"/>
        <v>0</v>
      </c>
      <c r="L11" s="114">
        <f t="shared" si="2"/>
        <v>0</v>
      </c>
    </row>
    <row r="12" spans="1:12" ht="24.95" customHeight="1" x14ac:dyDescent="0.2">
      <c r="A12" s="72">
        <v>2020</v>
      </c>
      <c r="B12" s="74">
        <f>TRANSPOSE('Výd. 2020'!P11)</f>
        <v>0</v>
      </c>
      <c r="C12" s="74">
        <f>TRANSPOSE('Výd. 2020'!P12)</f>
        <v>0</v>
      </c>
      <c r="D12" s="84"/>
      <c r="E12" s="84"/>
      <c r="F12" s="74">
        <f t="shared" si="3"/>
        <v>0</v>
      </c>
      <c r="G12" s="74">
        <f t="shared" si="4"/>
        <v>0</v>
      </c>
      <c r="H12" s="75" t="str">
        <f t="shared" si="0"/>
        <v/>
      </c>
      <c r="I12" s="90" t="str">
        <f t="shared" si="1"/>
        <v/>
      </c>
      <c r="K12" s="114">
        <f t="shared" si="5"/>
        <v>0</v>
      </c>
      <c r="L12" s="114">
        <f t="shared" si="2"/>
        <v>0</v>
      </c>
    </row>
    <row r="13" spans="1:12" ht="24.95" customHeight="1" x14ac:dyDescent="0.2">
      <c r="A13" s="72">
        <v>2021</v>
      </c>
      <c r="B13" s="74">
        <f>TRANSPOSE('Výd. 2021'!P11)</f>
        <v>0</v>
      </c>
      <c r="C13" s="74">
        <f>TRANSPOSE('Výd. 2021'!P12)</f>
        <v>0</v>
      </c>
      <c r="D13" s="84"/>
      <c r="E13" s="84"/>
      <c r="F13" s="74">
        <f t="shared" si="3"/>
        <v>0</v>
      </c>
      <c r="G13" s="74">
        <f t="shared" si="4"/>
        <v>0</v>
      </c>
      <c r="H13" s="75" t="str">
        <f t="shared" si="0"/>
        <v/>
      </c>
      <c r="I13" s="90" t="str">
        <f t="shared" si="1"/>
        <v/>
      </c>
      <c r="K13" s="114">
        <f t="shared" si="5"/>
        <v>0</v>
      </c>
      <c r="L13" s="114">
        <f t="shared" si="2"/>
        <v>0</v>
      </c>
    </row>
    <row r="14" spans="1:12" ht="24.95" customHeight="1" x14ac:dyDescent="0.2">
      <c r="A14" s="72">
        <v>2022</v>
      </c>
      <c r="B14" s="74">
        <f>TRANSPOSE('Výd. 2022'!P11)</f>
        <v>0</v>
      </c>
      <c r="C14" s="74">
        <f>TRANSPOSE('Výd. 2022'!P12)</f>
        <v>0</v>
      </c>
      <c r="D14" s="84"/>
      <c r="E14" s="84"/>
      <c r="F14" s="74">
        <f t="shared" si="3"/>
        <v>0</v>
      </c>
      <c r="G14" s="74">
        <f t="shared" si="4"/>
        <v>0</v>
      </c>
      <c r="H14" s="75" t="str">
        <f t="shared" si="0"/>
        <v/>
      </c>
      <c r="I14" s="90" t="str">
        <f t="shared" si="1"/>
        <v/>
      </c>
      <c r="K14" s="114">
        <f t="shared" si="5"/>
        <v>0</v>
      </c>
      <c r="L14" s="114">
        <f t="shared" si="2"/>
        <v>0</v>
      </c>
    </row>
    <row r="15" spans="1:12" ht="24.95" customHeight="1" thickBot="1" x14ac:dyDescent="0.25">
      <c r="A15" s="73">
        <v>2023</v>
      </c>
      <c r="B15" s="79">
        <f>TRANSPOSE('Výd. 2023'!P11)</f>
        <v>0</v>
      </c>
      <c r="C15" s="79">
        <f>TRANSPOSE('Výd. 2023'!P12)</f>
        <v>0</v>
      </c>
      <c r="D15" s="84"/>
      <c r="E15" s="84"/>
      <c r="F15" s="79">
        <f t="shared" si="3"/>
        <v>0</v>
      </c>
      <c r="G15" s="79">
        <f t="shared" si="4"/>
        <v>0</v>
      </c>
      <c r="H15" s="76" t="str">
        <f t="shared" si="0"/>
        <v/>
      </c>
      <c r="I15" s="91" t="str">
        <f t="shared" si="1"/>
        <v/>
      </c>
      <c r="K15" s="114">
        <f t="shared" si="5"/>
        <v>0</v>
      </c>
      <c r="L15" s="114">
        <f t="shared" si="2"/>
        <v>0</v>
      </c>
    </row>
    <row r="16" spans="1:12" ht="24.95" customHeight="1" thickBot="1" x14ac:dyDescent="0.25">
      <c r="A16" s="51" t="s">
        <v>12</v>
      </c>
      <c r="B16" s="80">
        <f t="shared" ref="B16:G16" si="6">SUM(B8:B15)</f>
        <v>0</v>
      </c>
      <c r="C16" s="77">
        <f t="shared" si="6"/>
        <v>0</v>
      </c>
      <c r="D16" s="77">
        <f t="shared" si="6"/>
        <v>0</v>
      </c>
      <c r="E16" s="77">
        <f t="shared" si="6"/>
        <v>0</v>
      </c>
      <c r="F16" s="77">
        <f t="shared" si="6"/>
        <v>0</v>
      </c>
      <c r="G16" s="77">
        <f t="shared" si="6"/>
        <v>0</v>
      </c>
      <c r="H16" s="78" t="str">
        <f t="shared" si="0"/>
        <v/>
      </c>
      <c r="I16" s="81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0" t="s">
        <v>44</v>
      </c>
      <c r="B20" s="162"/>
      <c r="C20" s="162"/>
      <c r="E20" s="50" t="s">
        <v>44</v>
      </c>
      <c r="F20" s="162"/>
      <c r="G20" s="162"/>
    </row>
    <row r="21" spans="1:7" ht="15" customHeight="1" x14ac:dyDescent="0.2">
      <c r="A21" s="50" t="s">
        <v>41</v>
      </c>
      <c r="B21" s="162"/>
      <c r="C21" s="162"/>
      <c r="E21" s="50" t="s">
        <v>41</v>
      </c>
      <c r="F21" s="162"/>
      <c r="G21" s="162"/>
    </row>
    <row r="22" spans="1:7" ht="15" customHeight="1" x14ac:dyDescent="0.2">
      <c r="A22" s="50" t="s">
        <v>42</v>
      </c>
      <c r="B22" s="162"/>
      <c r="C22" s="162"/>
      <c r="E22" s="50" t="s">
        <v>42</v>
      </c>
      <c r="F22" s="162"/>
      <c r="G22" s="162"/>
    </row>
    <row r="23" spans="1:7" ht="15" customHeight="1" x14ac:dyDescent="0.2">
      <c r="A23" s="50" t="s">
        <v>43</v>
      </c>
      <c r="B23" s="162"/>
      <c r="C23" s="162"/>
      <c r="E23" s="50" t="s">
        <v>43</v>
      </c>
      <c r="F23" s="162"/>
      <c r="G23" s="162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algorithmName="SHA-512" hashValue="yimJ3McD1g22crFltXAH4B1s9/5Tj9Fr2d7tvwTwuL8avmA56PN5vBV+8+srmcYAZUSZsmB/j/Hm3ldPisvNrA==" saltValue="0tiIp7oIyQNkDFQPaRuJXg==" spinCount="100000" sheet="1" objects="1" scenarios="1"/>
  <mergeCells count="15">
    <mergeCell ref="B23:C23"/>
    <mergeCell ref="F20:G20"/>
    <mergeCell ref="F21:G21"/>
    <mergeCell ref="F22:G22"/>
    <mergeCell ref="F23:G23"/>
    <mergeCell ref="B20:C20"/>
    <mergeCell ref="E2:H2"/>
    <mergeCell ref="E3:H3"/>
    <mergeCell ref="E4:H4"/>
    <mergeCell ref="B21:C21"/>
    <mergeCell ref="B22:C22"/>
    <mergeCell ref="B6:C6"/>
    <mergeCell ref="D6:E6"/>
    <mergeCell ref="F6:G6"/>
    <mergeCell ref="H6:I6"/>
  </mergeCells>
  <conditionalFormatting sqref="D8">
    <cfRule type="expression" dxfId="37" priority="9">
      <formula>K8=1</formula>
    </cfRule>
  </conditionalFormatting>
  <conditionalFormatting sqref="E8">
    <cfRule type="expression" dxfId="36" priority="7">
      <formula>L8=1</formula>
    </cfRule>
  </conditionalFormatting>
  <conditionalFormatting sqref="D9:D15">
    <cfRule type="expression" dxfId="35" priority="5">
      <formula>K9=1</formula>
    </cfRule>
  </conditionalFormatting>
  <conditionalFormatting sqref="E9:E15">
    <cfRule type="expression" dxfId="34" priority="4">
      <formula>L9=1</formula>
    </cfRule>
  </conditionalFormatting>
  <conditionalFormatting sqref="E2">
    <cfRule type="cellIs" dxfId="33" priority="3" operator="equal">
      <formula>"zadajte výšku žiadaného príspevku zo žlto označených buniek"</formula>
    </cfRule>
  </conditionalFormatting>
  <conditionalFormatting sqref="E3">
    <cfRule type="cellIs" dxfId="32" priority="2" operator="equal">
      <formula>"výška žiadaného príspevku v menej rozvinutých regiónoch presahuje 70%"</formula>
    </cfRule>
  </conditionalFormatting>
  <conditionalFormatting sqref="E4">
    <cfRule type="cellIs" dxfId="31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2015-10-13T11:16:00Z</cp:lastPrinted>
  <dcterms:created xsi:type="dcterms:W3CDTF">2015-04-10T04:36:35Z</dcterms:created>
  <dcterms:modified xsi:type="dcterms:W3CDTF">2015-10-16T11:33:57Z</dcterms:modified>
</cp:coreProperties>
</file>